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Marii.Tomson\Desktop\"/>
    </mc:Choice>
  </mc:AlternateContent>
  <xr:revisionPtr revIDLastSave="0" documentId="8_{0B949D54-A284-449C-808B-1E8590024C29}" xr6:coauthVersionLast="47" xr6:coauthVersionMax="47" xr10:uidLastSave="{00000000-0000-0000-0000-000000000000}"/>
  <bookViews>
    <workbookView xWindow="-120" yWindow="-120" windowWidth="30960" windowHeight="16800" xr2:uid="{00000000-000D-0000-FFFF-FFFF00000000}"/>
  </bookViews>
  <sheets>
    <sheet name="EA_TEATIS" sheetId="19" r:id="rId1"/>
    <sheet name="as nimek" sheetId="14" r:id="rId2"/>
    <sheet name="kasutusjuhis" sheetId="17" r:id="rId3"/>
    <sheet name="Leht1" sheetId="2" state="hidden" r:id="rId4"/>
  </sheets>
  <definedNames>
    <definedName name="_xlnm._FilterDatabase" localSheetId="1" hidden="1">'as nimek'!$A$1:$D$97</definedName>
    <definedName name="_xlnm._FilterDatabase" localSheetId="0" hidden="1">EA_TEATIS!$A$7:$AF$21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9" l="1"/>
  <c r="AC22" i="19"/>
  <c r="AC23" i="19"/>
  <c r="AB22" i="19"/>
  <c r="AB23" i="19"/>
  <c r="W22" i="19"/>
  <c r="W23" i="19"/>
  <c r="A23" i="19" s="1"/>
  <c r="V22" i="19"/>
  <c r="V23" i="19"/>
  <c r="U22" i="19"/>
  <c r="U23" i="19"/>
  <c r="A22" i="19"/>
  <c r="F22" i="19"/>
  <c r="F23" i="19"/>
  <c r="P23" i="19"/>
  <c r="AA23" i="19" s="1"/>
  <c r="P22" i="19"/>
  <c r="Z22" i="19" s="1"/>
  <c r="X22" i="19" l="1"/>
  <c r="Y23" i="19"/>
  <c r="Y22" i="19"/>
  <c r="C22" i="19"/>
  <c r="AA22" i="19"/>
  <c r="Z23" i="19"/>
  <c r="X23" i="19"/>
  <c r="C23" i="19"/>
  <c r="P9" i="19"/>
  <c r="P10" i="19"/>
  <c r="P11" i="19"/>
  <c r="P12" i="19"/>
  <c r="P13" i="19"/>
  <c r="P14" i="19"/>
  <c r="P15" i="19"/>
  <c r="P16" i="19"/>
  <c r="P17" i="19"/>
  <c r="P18" i="19"/>
  <c r="P19" i="19"/>
  <c r="P20" i="19"/>
  <c r="P21" i="19"/>
  <c r="AA21" i="19" s="1"/>
  <c r="P8" i="19"/>
  <c r="E1" i="19"/>
  <c r="AD16" i="19" l="1"/>
  <c r="AD17" i="19"/>
  <c r="AD18" i="19"/>
  <c r="AD19" i="19"/>
  <c r="AD20" i="19"/>
  <c r="AD21" i="19"/>
  <c r="AD15" i="19"/>
  <c r="AD9" i="19"/>
  <c r="AD10" i="19"/>
  <c r="AD11" i="19"/>
  <c r="AD12" i="19"/>
  <c r="AD13" i="19"/>
  <c r="AD14" i="19"/>
  <c r="AD8" i="19"/>
  <c r="AA10" i="19"/>
  <c r="AC21" i="19"/>
  <c r="AB21" i="19"/>
  <c r="W21" i="19"/>
  <c r="A21" i="19" s="1"/>
  <c r="V21" i="19"/>
  <c r="U21" i="19"/>
  <c r="F21" i="19"/>
  <c r="AC20" i="19"/>
  <c r="AB20" i="19"/>
  <c r="Z20" i="19"/>
  <c r="W20" i="19"/>
  <c r="A20" i="19" s="1"/>
  <c r="V20" i="19"/>
  <c r="U20" i="19"/>
  <c r="F20" i="19"/>
  <c r="AC19" i="19"/>
  <c r="AB19" i="19"/>
  <c r="W19" i="19"/>
  <c r="A19" i="19" s="1"/>
  <c r="V19" i="19"/>
  <c r="U19" i="19"/>
  <c r="AA19" i="19"/>
  <c r="F19" i="19"/>
  <c r="AC18" i="19"/>
  <c r="AB18" i="19"/>
  <c r="AA18" i="19"/>
  <c r="Z18" i="19"/>
  <c r="Y18" i="19"/>
  <c r="X18" i="19"/>
  <c r="W18" i="19"/>
  <c r="A18" i="19" s="1"/>
  <c r="V18" i="19"/>
  <c r="U18" i="19"/>
  <c r="F18" i="19"/>
  <c r="C18" i="19"/>
  <c r="AC17" i="19"/>
  <c r="AB17" i="19"/>
  <c r="AA17" i="19"/>
  <c r="X17" i="19"/>
  <c r="W17" i="19"/>
  <c r="A17" i="19" s="1"/>
  <c r="V17" i="19"/>
  <c r="U17" i="19"/>
  <c r="F17" i="19"/>
  <c r="AC16" i="19"/>
  <c r="AB16" i="19"/>
  <c r="AA16" i="19"/>
  <c r="Z16" i="19"/>
  <c r="Y16" i="19"/>
  <c r="W16" i="19"/>
  <c r="A16" i="19" s="1"/>
  <c r="V16" i="19"/>
  <c r="U16" i="19"/>
  <c r="F16" i="19"/>
  <c r="AC15" i="19"/>
  <c r="AB15" i="19"/>
  <c r="W15" i="19"/>
  <c r="A15" i="19" s="1"/>
  <c r="V15" i="19"/>
  <c r="U15" i="19"/>
  <c r="Z15" i="19"/>
  <c r="F15" i="19"/>
  <c r="AC14" i="19"/>
  <c r="AB14" i="19"/>
  <c r="W14" i="19"/>
  <c r="A14" i="19" s="1"/>
  <c r="V14" i="19"/>
  <c r="U14" i="19"/>
  <c r="AA14" i="19"/>
  <c r="F14" i="19"/>
  <c r="AC13" i="19"/>
  <c r="AB13" i="19"/>
  <c r="W13" i="19"/>
  <c r="A13" i="19" s="1"/>
  <c r="V13" i="19"/>
  <c r="U13" i="19"/>
  <c r="C13" i="19"/>
  <c r="F13" i="19"/>
  <c r="AC12" i="19"/>
  <c r="AB12" i="19"/>
  <c r="W12" i="19"/>
  <c r="A12" i="19" s="1"/>
  <c r="V12" i="19"/>
  <c r="U12" i="19"/>
  <c r="F12" i="19"/>
  <c r="AC11" i="19"/>
  <c r="AB11" i="19"/>
  <c r="W11" i="19"/>
  <c r="A11" i="19" s="1"/>
  <c r="V11" i="19"/>
  <c r="U11" i="19"/>
  <c r="Z11" i="19"/>
  <c r="F11" i="19"/>
  <c r="C11" i="19"/>
  <c r="AC10" i="19"/>
  <c r="AB10" i="19"/>
  <c r="W10" i="19"/>
  <c r="A10" i="19" s="1"/>
  <c r="V10" i="19"/>
  <c r="U10" i="19"/>
  <c r="F10" i="19"/>
  <c r="C10" i="19"/>
  <c r="AC9" i="19"/>
  <c r="AB9" i="19"/>
  <c r="W9" i="19"/>
  <c r="A9" i="19" s="1"/>
  <c r="V9" i="19"/>
  <c r="U9" i="19"/>
  <c r="C9" i="19"/>
  <c r="F9" i="19"/>
  <c r="AC8" i="19"/>
  <c r="AB8" i="19"/>
  <c r="W8" i="19"/>
  <c r="V8" i="19"/>
  <c r="U8" i="19"/>
  <c r="C8" i="19"/>
  <c r="F8" i="19"/>
  <c r="E3" i="19"/>
  <c r="X10" i="19" l="1"/>
  <c r="Y10" i="19"/>
  <c r="Z10" i="19"/>
  <c r="X13" i="19"/>
  <c r="Y13" i="19"/>
  <c r="Z13" i="19"/>
  <c r="C15" i="19"/>
  <c r="AA13" i="19"/>
  <c r="C12" i="19"/>
  <c r="X14" i="19"/>
  <c r="Y14" i="19"/>
  <c r="X16" i="19"/>
  <c r="Y15" i="19"/>
  <c r="X15" i="19"/>
  <c r="X9" i="19"/>
  <c r="X12" i="19"/>
  <c r="Z9" i="19"/>
  <c r="Z12" i="19"/>
  <c r="AA15" i="19"/>
  <c r="AA12" i="19"/>
  <c r="AA9" i="19"/>
  <c r="C14" i="19"/>
  <c r="Z14" i="19"/>
  <c r="Z8" i="19"/>
  <c r="Y8" i="19"/>
  <c r="X11" i="19"/>
  <c r="C16" i="19"/>
  <c r="Y9" i="19"/>
  <c r="Y12" i="19"/>
  <c r="Y11" i="19"/>
  <c r="X8" i="19"/>
  <c r="AA11" i="19"/>
  <c r="AA8" i="19"/>
  <c r="Z17" i="19"/>
  <c r="Y17" i="19"/>
  <c r="C17" i="19"/>
  <c r="Z21" i="19"/>
  <c r="Y21" i="19"/>
  <c r="X21" i="19"/>
  <c r="C21" i="19"/>
  <c r="C20" i="19"/>
  <c r="X20" i="19"/>
  <c r="C19" i="19"/>
  <c r="Y20" i="19"/>
  <c r="AA20" i="19"/>
  <c r="X19" i="19"/>
  <c r="Y19" i="19"/>
  <c r="Z19" i="19"/>
  <c r="E5" i="19" l="1"/>
  <c r="E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Pille Porila</author>
  </authors>
  <commentList>
    <comment ref="T1" authorId="0" shapeId="0" xr:uid="{00000000-0006-0000-0000-000001000000}">
      <text>
        <r>
          <rPr>
            <b/>
            <sz val="9"/>
            <color indexed="81"/>
            <rFont val="Tahoma"/>
            <family val="2"/>
            <charset val="186"/>
          </rPr>
          <t>Pille Porila:</t>
        </r>
        <r>
          <rPr>
            <sz val="9"/>
            <color indexed="81"/>
            <rFont val="Tahoma"/>
            <family val="2"/>
            <charset val="186"/>
          </rPr>
          <t xml:space="preserve">
esialgne kinnitatud eelarve</t>
        </r>
      </text>
    </comment>
    <comment ref="T3" authorId="0" shapeId="0" xr:uid="{00000000-0006-0000-0000-000002000000}">
      <text>
        <r>
          <rPr>
            <b/>
            <sz val="9"/>
            <color indexed="81"/>
            <rFont val="Tahoma"/>
            <family val="2"/>
            <charset val="186"/>
          </rPr>
          <t>Pille Porila:</t>
        </r>
        <r>
          <rPr>
            <sz val="9"/>
            <color indexed="81"/>
            <rFont val="Tahoma"/>
            <family val="2"/>
            <charset val="186"/>
          </rPr>
          <t xml:space="preserve">
ümberpaigutused</t>
        </r>
      </text>
    </comment>
    <comment ref="T4" authorId="0" shapeId="0" xr:uid="{00000000-0006-0000-0000-000003000000}">
      <text>
        <r>
          <rPr>
            <b/>
            <sz val="9"/>
            <color indexed="81"/>
            <rFont val="Tahoma"/>
            <family val="2"/>
            <charset val="186"/>
          </rPr>
          <t>Pille Porila:</t>
        </r>
        <r>
          <rPr>
            <sz val="9"/>
            <color indexed="81"/>
            <rFont val="Tahoma"/>
            <family val="2"/>
            <charset val="186"/>
          </rPr>
          <t xml:space="preserve">
eelarve mahu muutmine, st suurendus või vähendus tervikuna osakonna kohta õigusaktis</t>
        </r>
      </text>
    </comment>
    <comment ref="T5" authorId="0" shapeId="0" xr:uid="{00000000-0006-0000-0000-000004000000}">
      <text>
        <r>
          <rPr>
            <b/>
            <sz val="9"/>
            <color indexed="81"/>
            <rFont val="Tahoma"/>
            <family val="2"/>
            <charset val="186"/>
          </rPr>
          <t>Pille Porila:</t>
        </r>
        <r>
          <rPr>
            <sz val="9"/>
            <color indexed="81"/>
            <rFont val="Tahoma"/>
            <family val="2"/>
            <charset val="186"/>
          </rPr>
          <t xml:space="preserve">
aasta alguse jäägi arvel ea muutused</t>
        </r>
      </text>
    </comment>
  </commentList>
</comments>
</file>

<file path=xl/sharedStrings.xml><?xml version="1.0" encoding="utf-8"?>
<sst xmlns="http://schemas.openxmlformats.org/spreadsheetml/2006/main" count="1282" uniqueCount="404">
  <si>
    <t>Kuupäev</t>
  </si>
  <si>
    <t>Kommentaar</t>
  </si>
  <si>
    <t>Summa</t>
  </si>
  <si>
    <t>Osa</t>
  </si>
  <si>
    <t>Projekt</t>
  </si>
  <si>
    <t>Artikkel</t>
  </si>
  <si>
    <t>EA</t>
  </si>
  <si>
    <t>Konto struktuur</t>
  </si>
  <si>
    <t>Dimensiooniväärtused</t>
  </si>
  <si>
    <t>Summa tüüp</t>
  </si>
  <si>
    <t>Valuuta</t>
  </si>
  <si>
    <t>Tulu</t>
  </si>
  <si>
    <t>EUR</t>
  </si>
  <si>
    <t>Kulu</t>
  </si>
  <si>
    <t>T50</t>
  </si>
  <si>
    <t>5/KOV</t>
  </si>
  <si>
    <t>VVlg2</t>
  </si>
  <si>
    <t>INNOVE</t>
  </si>
  <si>
    <t>5/hoiukohad</t>
  </si>
  <si>
    <t>PRIA</t>
  </si>
  <si>
    <t>RahMin</t>
  </si>
  <si>
    <t>5/õppelaen</t>
  </si>
  <si>
    <t>5/reform</t>
  </si>
  <si>
    <t>VVlg1</t>
  </si>
  <si>
    <t>5/AnSaun</t>
  </si>
  <si>
    <t>5/Politsei</t>
  </si>
  <si>
    <t>5/naabrus</t>
  </si>
  <si>
    <t>5/AHHAA</t>
  </si>
  <si>
    <t>5/TÜ</t>
  </si>
  <si>
    <t>5/Toomkirik</t>
  </si>
  <si>
    <t>5/Tähetorn</t>
  </si>
  <si>
    <t>5/Bot.aed</t>
  </si>
  <si>
    <t>5/Vanemuine</t>
  </si>
  <si>
    <t>5/EKontsert</t>
  </si>
  <si>
    <t>5/Raefond</t>
  </si>
  <si>
    <t>5/Tootsifond</t>
  </si>
  <si>
    <t>5/väärikad</t>
  </si>
  <si>
    <t>5/konverents</t>
  </si>
  <si>
    <t>5/audit</t>
  </si>
  <si>
    <t>5/kontsH</t>
  </si>
  <si>
    <t>5/pangaliides</t>
  </si>
  <si>
    <t>5/pangalink</t>
  </si>
  <si>
    <t>5/pangaül</t>
  </si>
  <si>
    <t>5/VPhoold</t>
  </si>
  <si>
    <t>SR_teenus</t>
  </si>
  <si>
    <t>5/kaardim</t>
  </si>
  <si>
    <t>5/pankEA</t>
  </si>
  <si>
    <t>5/era</t>
  </si>
  <si>
    <t>LRF</t>
  </si>
  <si>
    <t>KultMin</t>
  </si>
  <si>
    <t>HarMin</t>
  </si>
  <si>
    <t>5/la koolitus</t>
  </si>
  <si>
    <t>5/keeleõpe</t>
  </si>
  <si>
    <t>5/ülelinnalised</t>
  </si>
  <si>
    <t>5/IBO</t>
  </si>
  <si>
    <t>5/vanglaõpe</t>
  </si>
  <si>
    <t>5/õpilaskodu</t>
  </si>
  <si>
    <t>Laen</t>
  </si>
  <si>
    <t>L_vk</t>
  </si>
  <si>
    <t>L_pank</t>
  </si>
  <si>
    <t>5/INEMÜSpH</t>
  </si>
  <si>
    <t>5/INTÜSpH</t>
  </si>
  <si>
    <t>AD nimi</t>
  </si>
  <si>
    <t>AD nr</t>
  </si>
  <si>
    <t>AD kp</t>
  </si>
  <si>
    <t>kl1</t>
  </si>
  <si>
    <t>kl2</t>
  </si>
  <si>
    <t>kl3</t>
  </si>
  <si>
    <t>kl4</t>
  </si>
  <si>
    <t>Asu- 
tus</t>
  </si>
  <si>
    <t>Tulu/
Kulu</t>
  </si>
  <si>
    <t>&lt;-(subtotaliga kokku)</t>
  </si>
  <si>
    <t>AD-&gt; algdokum</t>
  </si>
  <si>
    <t>Struktuuri- 
üksus</t>
  </si>
  <si>
    <t>Mudel</t>
  </si>
  <si>
    <r>
      <t xml:space="preserve">Päise  all oleval  v e e r g u d e  A  kuni  R   r e a d   k o p e e r i d a   ü l e k a n d e f a i l i l e  </t>
    </r>
    <r>
      <rPr>
        <i/>
        <sz val="8"/>
        <color theme="1"/>
        <rFont val="Verdana"/>
        <family val="2"/>
        <charset val="186"/>
      </rPr>
      <t>Paste values</t>
    </r>
    <r>
      <rPr>
        <sz val="8"/>
        <color theme="1"/>
        <rFont val="Verdana"/>
        <family val="2"/>
        <charset val="186"/>
      </rPr>
      <t xml:space="preserve"> funktsiooniga</t>
    </r>
  </si>
  <si>
    <t>Asut nimi</t>
  </si>
  <si>
    <t>Kirjeldus</t>
  </si>
  <si>
    <t>001</t>
  </si>
  <si>
    <t>Tartu Linnavolikogu Kantselei</t>
  </si>
  <si>
    <t>011</t>
  </si>
  <si>
    <t>Tartu Linnakantselei</t>
  </si>
  <si>
    <t>012</t>
  </si>
  <si>
    <t>Tartu LV IT süsteemihalduse osakond</t>
  </si>
  <si>
    <t>013</t>
  </si>
  <si>
    <t>014</t>
  </si>
  <si>
    <t>Tartu LV rahvastikutoimingute osakond</t>
  </si>
  <si>
    <t>015</t>
  </si>
  <si>
    <t>Tartu LV sisekontrolli osakond</t>
  </si>
  <si>
    <t>021</t>
  </si>
  <si>
    <t>Tartu LV avalike suhete osakond</t>
  </si>
  <si>
    <t>041</t>
  </si>
  <si>
    <t>Tartu LV arhitektuuri ja ehituse osak.</t>
  </si>
  <si>
    <t>051</t>
  </si>
  <si>
    <t>Tartu LV linnaplan. ja maakorr. osak.</t>
  </si>
  <si>
    <t>061</t>
  </si>
  <si>
    <t>Tartu LV ettevõtluse arengu osakond</t>
  </si>
  <si>
    <t>Tartu LV haridusosakond</t>
  </si>
  <si>
    <t>Hariduse Tugiteenuste Keskus</t>
  </si>
  <si>
    <t>Tartu Lasteaed Rõõmupesa</t>
  </si>
  <si>
    <t>Tartu Lasteaed HELLIK</t>
  </si>
  <si>
    <t>Tartu Lasteaed KIVIKE</t>
  </si>
  <si>
    <t>Tartu Lasteaed Pääsupesa</t>
  </si>
  <si>
    <t>Tartu Lasteaed PIILUPESA</t>
  </si>
  <si>
    <t>Tartu Lasteaed PLOOMIKE</t>
  </si>
  <si>
    <t>Tartu Lasteaed RISTIKHEIN</t>
  </si>
  <si>
    <t>Tartu Lasteaed SIREL</t>
  </si>
  <si>
    <t>Tartu Lasteaed ANNIKE</t>
  </si>
  <si>
    <t>Tartu Lasteaed HELIKA</t>
  </si>
  <si>
    <t>Tartu Lasteaed KANNIKE</t>
  </si>
  <si>
    <t>Tartu Lasteaed KELLUKE</t>
  </si>
  <si>
    <t>Tartu Lasteaed KRÕLL</t>
  </si>
  <si>
    <t>Tartu Lasteaed MAARJAMÕISA</t>
  </si>
  <si>
    <t>Tartu Lasteaed MÕMMIK</t>
  </si>
  <si>
    <t>Tartu Lasteaed POKU</t>
  </si>
  <si>
    <t>Tartu Lasteaed RUKKILILL</t>
  </si>
  <si>
    <t>Tartu Lasteaed TÄHTVERE</t>
  </si>
  <si>
    <t>Tartu Lasteaed TÕRUKE</t>
  </si>
  <si>
    <t>Tartu Lastesõim MESIPUU</t>
  </si>
  <si>
    <t>Tartu Lasteaed LOTTE</t>
  </si>
  <si>
    <t>Tartu Lasteaed KLAABU</t>
  </si>
  <si>
    <t>Tartu Annelinna Gümnaasium</t>
  </si>
  <si>
    <t>Tartu Jaan Poska Gümnaasium</t>
  </si>
  <si>
    <t>Tartu Descartes'i Kool</t>
  </si>
  <si>
    <t>Tartu Forseliuse Kool</t>
  </si>
  <si>
    <t>Tartu Herbert Masingu Kool</t>
  </si>
  <si>
    <t>Hugo Treffneri Gümnaasium</t>
  </si>
  <si>
    <t>Tartu Karlova Kool</t>
  </si>
  <si>
    <t>Tartu Kesklinna Kool</t>
  </si>
  <si>
    <t>Tartu Kivilinna Kool</t>
  </si>
  <si>
    <t>Tartu Hansa Kool</t>
  </si>
  <si>
    <t>Tartu Kroonuaia Kool</t>
  </si>
  <si>
    <t>Tartu Variku Kool</t>
  </si>
  <si>
    <t>Tartu Maarja Kool</t>
  </si>
  <si>
    <t>Tartu Mart Reiniku Kool</t>
  </si>
  <si>
    <t>Miina Härma Gümnaasium</t>
  </si>
  <si>
    <t>Tartu Kristjan Jaak Petersoni Gümnaasium</t>
  </si>
  <si>
    <t>Tartu Tamme Gümnaasium(riigikool)</t>
  </si>
  <si>
    <t>Ilmatsalu Põhikool</t>
  </si>
  <si>
    <t>Tartu Raatuse Kool</t>
  </si>
  <si>
    <t>Tartu Aleksander Puškini Kool</t>
  </si>
  <si>
    <t>Tartu Tamme Kool</t>
  </si>
  <si>
    <t>Tartu Veeriku Kool</t>
  </si>
  <si>
    <t>Tartu Täiskasvanute Gümnaasium</t>
  </si>
  <si>
    <t>Tartu LV kultuuriosakond</t>
  </si>
  <si>
    <t>Tartu I Muusikakool</t>
  </si>
  <si>
    <t>Tartu II Muusikakool</t>
  </si>
  <si>
    <t>Tartu Lastekunstikool</t>
  </si>
  <si>
    <t>Ilmatsalu Muusikakool</t>
  </si>
  <si>
    <t>Lille Maja</t>
  </si>
  <si>
    <t>Anne Noortekeskus</t>
  </si>
  <si>
    <t>Tartu Noorsootöö Keskus</t>
  </si>
  <si>
    <t>Tartu O.Lutsu nim. Linnaraamatukogu</t>
  </si>
  <si>
    <t>Ilmatsalu Raamatukogu</t>
  </si>
  <si>
    <t>Tartu Tiigi Seltsimaja</t>
  </si>
  <si>
    <t>Tartu Linnamuuseum</t>
  </si>
  <si>
    <t>Tartu Mänguasjamuuseum</t>
  </si>
  <si>
    <t>Tartu LV sotsiaal - ja tervishoiuosakond</t>
  </si>
  <si>
    <t>Tartu Päevakeskus KALDA</t>
  </si>
  <si>
    <t>Tartu Päevakeskus TÄHTVERE</t>
  </si>
  <si>
    <t>Tartu Laste Turvakodu</t>
  </si>
  <si>
    <t>Tartu Varjupaik</t>
  </si>
  <si>
    <t>Tartu Hooldekodu</t>
  </si>
  <si>
    <t>Tartu LV linnamajanduse osak.</t>
  </si>
  <si>
    <t>Tartu Linna Asutus KALMISTU</t>
  </si>
  <si>
    <t>Tartu  Linnatransport</t>
  </si>
  <si>
    <t>Tartu LV rahandusosakond</t>
  </si>
  <si>
    <t>Tartu LV linnavarade osakond</t>
  </si>
  <si>
    <t>Anne Saun</t>
  </si>
  <si>
    <t>Tartu Sport</t>
  </si>
  <si>
    <t>K24</t>
  </si>
  <si>
    <t>SA Tartu 2024</t>
  </si>
  <si>
    <t>KAO</t>
  </si>
  <si>
    <t>SA Tartu Perekodu Käopesa</t>
  </si>
  <si>
    <t>Asutus</t>
  </si>
  <si>
    <t>HO</t>
  </si>
  <si>
    <t>LPMKO</t>
  </si>
  <si>
    <t>AEO</t>
  </si>
  <si>
    <t>ASO</t>
  </si>
  <si>
    <t>VOL</t>
  </si>
  <si>
    <t>LK</t>
  </si>
  <si>
    <t>KO</t>
  </si>
  <si>
    <t>STO</t>
  </si>
  <si>
    <t>LMO</t>
  </si>
  <si>
    <t>RO</t>
  </si>
  <si>
    <t>LVO</t>
  </si>
  <si>
    <t>tütar</t>
  </si>
  <si>
    <t>Str üksus</t>
  </si>
  <si>
    <t>Linnavolikogu Kantselei</t>
  </si>
  <si>
    <t>Linnakantselei</t>
  </si>
  <si>
    <t>Haridusosakond</t>
  </si>
  <si>
    <t>Ettevõtluse arengu osakond</t>
  </si>
  <si>
    <t>Linnaplan. ja maakorr. osak.</t>
  </si>
  <si>
    <t>Arhitektuuri ja ehituse osak.</t>
  </si>
  <si>
    <t>Avalike suhete osakond</t>
  </si>
  <si>
    <t>Sisekontrolli osakond</t>
  </si>
  <si>
    <t>Rahvastikutoimingute osakond</t>
  </si>
  <si>
    <t>IT süsteemihalduse osakond</t>
  </si>
  <si>
    <t>LA HELLIK</t>
  </si>
  <si>
    <t>LA KIVIKE</t>
  </si>
  <si>
    <t>LA MEELESPEA</t>
  </si>
  <si>
    <t>LA Pääsupesa</t>
  </si>
  <si>
    <t>LA PIILUPESA</t>
  </si>
  <si>
    <t>LA PLOOMIKE</t>
  </si>
  <si>
    <t>LA RISTIKHEIN</t>
  </si>
  <si>
    <t>LA SIREL</t>
  </si>
  <si>
    <t>LA ANNIKE</t>
  </si>
  <si>
    <t>LA HELIKA</t>
  </si>
  <si>
    <t>LA KANNIKE</t>
  </si>
  <si>
    <t>LA KELLUKE</t>
  </si>
  <si>
    <t>LA KRÕLL</t>
  </si>
  <si>
    <t>LA MAARJAMÕISA</t>
  </si>
  <si>
    <t>LA MÕMMIK</t>
  </si>
  <si>
    <t>LA POKU</t>
  </si>
  <si>
    <t>LA RUKKILILL</t>
  </si>
  <si>
    <t>LA TÄHTVERE</t>
  </si>
  <si>
    <t>LA TÕRUKE</t>
  </si>
  <si>
    <t>LA TRIPSIK</t>
  </si>
  <si>
    <t>LA LOTTE</t>
  </si>
  <si>
    <t>LA KLAABU</t>
  </si>
  <si>
    <t>LA NAERUMAA</t>
  </si>
  <si>
    <t>Ilmatsalu LA Lepatriinu</t>
  </si>
  <si>
    <t>Descartes'i Kool</t>
  </si>
  <si>
    <t>Forseliuse Kool</t>
  </si>
  <si>
    <t>Herbert Masingu Kool</t>
  </si>
  <si>
    <t>Karlova Kool</t>
  </si>
  <si>
    <t>Kesklinna Kool</t>
  </si>
  <si>
    <t>Kivilinna Kool</t>
  </si>
  <si>
    <t>Hansa Kool</t>
  </si>
  <si>
    <t>Kroonuaia Kool</t>
  </si>
  <si>
    <t>Variku Kool</t>
  </si>
  <si>
    <t>Maarja Kool</t>
  </si>
  <si>
    <t>Mart Reiniku Kool</t>
  </si>
  <si>
    <t>Raatuse Kool</t>
  </si>
  <si>
    <t>Aleksander Puškini Kool</t>
  </si>
  <si>
    <t>Tamme Kool</t>
  </si>
  <si>
    <t>Veeriku Kool</t>
  </si>
  <si>
    <t>I Muusikakool</t>
  </si>
  <si>
    <t>II Muusikakool</t>
  </si>
  <si>
    <t>Lastekunstikool</t>
  </si>
  <si>
    <t>Kultuuriosakond</t>
  </si>
  <si>
    <t>Annelinna Gümn</t>
  </si>
  <si>
    <t>Jaan Poska Gümn</t>
  </si>
  <si>
    <t>Hugo Treffneri Gümn</t>
  </si>
  <si>
    <t>Miina Härma Gümn</t>
  </si>
  <si>
    <t>Kristjan Jaak Petersoni Gümn</t>
  </si>
  <si>
    <t>Tamme Gümn(riigikool)</t>
  </si>
  <si>
    <t>Täiskasvanute Gümn</t>
  </si>
  <si>
    <t>Noorsootöö Keskus</t>
  </si>
  <si>
    <t>O.Lutsu nim. Linnaraamatukogu</t>
  </si>
  <si>
    <t>Tiigi Seltsimaja</t>
  </si>
  <si>
    <t>Linnamuuseum</t>
  </si>
  <si>
    <t>Mänguasjamuuseum</t>
  </si>
  <si>
    <t>Päevakeskus KALDA</t>
  </si>
  <si>
    <t>Päevakeskus TÄHTVERE</t>
  </si>
  <si>
    <t>Laste Turvakodu</t>
  </si>
  <si>
    <t>Varjupaik</t>
  </si>
  <si>
    <t>Hooldekodu</t>
  </si>
  <si>
    <t>Linna Asutus KALMISTU</t>
  </si>
  <si>
    <t>Linnamajanduse osak.</t>
  </si>
  <si>
    <t>Linnatransport</t>
  </si>
  <si>
    <t>Sotsiaal - ja tervishoiuosakond</t>
  </si>
  <si>
    <t>Rahandusosakond</t>
  </si>
  <si>
    <t>Linnavarade osakond</t>
  </si>
  <si>
    <t>Nimi</t>
  </si>
  <si>
    <t>RO märkused</t>
  </si>
  <si>
    <t>&lt;-(kõik tulud kokku, tuleb valemiga ise, ei sõltu filtr-st)</t>
  </si>
  <si>
    <t>&lt;-(kõik kulud kokku, tuleb valemiga ise, ei sõltu filtr-st)</t>
  </si>
  <si>
    <t>Ees- 
märk</t>
  </si>
  <si>
    <t>Kulu- 
koht</t>
  </si>
  <si>
    <t>Vald- 
kond</t>
  </si>
  <si>
    <t>Kon- 
to</t>
  </si>
  <si>
    <t>EA
liik</t>
  </si>
  <si>
    <t>Tege- 
vus- 
ala</t>
  </si>
  <si>
    <t>Rahas- 
taja</t>
  </si>
  <si>
    <t>Klassi- 
fikaa- 
tor</t>
  </si>
  <si>
    <t>teg
vk</t>
  </si>
  <si>
    <t>L/R</t>
  </si>
  <si>
    <t>LA RÕÕMUMAA</t>
  </si>
  <si>
    <t>Tartu Lasteaed RÕÕMUMAA (MIDRIMAA)</t>
  </si>
  <si>
    <t>Tartu Lasteaed KARLOVA (KAROLIINE)</t>
  </si>
  <si>
    <t>LA KARLOVA</t>
  </si>
  <si>
    <r>
      <rPr>
        <strike/>
        <sz val="8"/>
        <color theme="1"/>
        <rFont val="Verdana"/>
        <family val="2"/>
        <charset val="186"/>
      </rPr>
      <t xml:space="preserve">Tartu Lasteaed SASS </t>
    </r>
    <r>
      <rPr>
        <sz val="8"/>
        <color theme="1"/>
        <rFont val="Verdana"/>
        <family val="2"/>
        <charset val="186"/>
      </rPr>
      <t>(on al 2021 Karlova filiaal)</t>
    </r>
  </si>
  <si>
    <t>ARNOs on:</t>
  </si>
  <si>
    <t>Trt Karlova La Sassi maja</t>
  </si>
  <si>
    <t>Trt La Tripsik Triinu ja Taavi maja (Kaunase pst 67)</t>
  </si>
  <si>
    <t>Tartu Lasteaed TRIPSIK (Kaunase pst 67)</t>
  </si>
  <si>
    <t>Tartu Lasteaed NAERUMAA (Pepleri 1 a) Pepleri māja</t>
  </si>
  <si>
    <t>Trt Karlova La Karoliine maja (Kesk tn)</t>
  </si>
  <si>
    <t>Trt Karlova La Karoliine Tähe maja (Tähe tn)</t>
  </si>
  <si>
    <t>Trt La Meelespea filiaal (Ilmatsalu 46?)</t>
  </si>
  <si>
    <t>Tartu Lasteaed MEELESPEA (Ilmatsalu 24a)</t>
  </si>
  <si>
    <t>Tartu Lasteaed NUKITSAMEES (Taara pst 8)</t>
  </si>
  <si>
    <t>Trt La Tripsik Sipsiku maja (Kaunase pst 22)</t>
  </si>
  <si>
    <t>Trt La Rõõmumaa Rõõmupesa maja (Akadeemia 2)</t>
  </si>
  <si>
    <t>Ilmatsalu Lasteaed Lepatriinu</t>
  </si>
  <si>
    <r>
      <t>LA SASS</t>
    </r>
    <r>
      <rPr>
        <sz val="8"/>
        <color theme="1"/>
        <rFont val="Verdana"/>
        <family val="2"/>
        <charset val="186"/>
      </rPr>
      <t xml:space="preserve"> (oli asut 132)</t>
    </r>
  </si>
  <si>
    <t>Trt KARLOVA La Sassi maja</t>
  </si>
  <si>
    <r>
      <t xml:space="preserve">LA NUKITSAMEES </t>
    </r>
    <r>
      <rPr>
        <sz val="8"/>
        <color theme="1"/>
        <rFont val="Verdana"/>
        <family val="2"/>
        <charset val="186"/>
      </rPr>
      <t>(oli asut 116)</t>
    </r>
  </si>
  <si>
    <t>nüüd (asut 113 all)</t>
  </si>
  <si>
    <r>
      <t xml:space="preserve">LA Rõõmupesa </t>
    </r>
    <r>
      <rPr>
        <sz val="8"/>
        <color theme="1"/>
        <rFont val="Verdana"/>
        <family val="2"/>
        <charset val="186"/>
      </rPr>
      <t>(oli asut 111)</t>
    </r>
  </si>
  <si>
    <r>
      <t xml:space="preserve">LA SIPSIK </t>
    </r>
    <r>
      <rPr>
        <sz val="8"/>
        <color theme="1"/>
        <rFont val="Verdana"/>
        <family val="2"/>
        <charset val="186"/>
      </rPr>
      <t>(oli asut 139)</t>
    </r>
  </si>
  <si>
    <r>
      <t xml:space="preserve">Tartu Lasteaed SIPSIK </t>
    </r>
    <r>
      <rPr>
        <sz val="8"/>
        <color theme="1"/>
        <rFont val="Verdana"/>
        <family val="2"/>
        <charset val="186"/>
      </rPr>
      <t>(al 2021 La Tripsiku all)</t>
    </r>
  </si>
  <si>
    <t>nüüd (asut 135 all)</t>
  </si>
  <si>
    <t>nüüd (asut 136 all)</t>
  </si>
  <si>
    <t>hoonet kasutatakse avarii pinnana; asutust kui niisugust enam pole</t>
  </si>
  <si>
    <t>Trt La Naerumaa Mesipuu maja (Õpetaja 10)</t>
  </si>
  <si>
    <t>Trt La Naerumaa Päkapiku maja (Tiigi 25)</t>
  </si>
  <si>
    <t>Trt La Rõõmumaa Midrimaa maja (Vanemuise 28)</t>
  </si>
  <si>
    <t>nüüd (asut 141 all)</t>
  </si>
  <si>
    <r>
      <t>LS MESIPUU</t>
    </r>
    <r>
      <rPr>
        <sz val="8"/>
        <rFont val="Verdana"/>
        <family val="2"/>
        <charset val="186"/>
      </rPr>
      <t xml:space="preserve"> (oli asut 137)</t>
    </r>
  </si>
  <si>
    <t>lühisisu:</t>
  </si>
  <si>
    <t>031</t>
  </si>
  <si>
    <t>Tartu LV ruumiloome osaond</t>
  </si>
  <si>
    <t>RLO</t>
  </si>
  <si>
    <t>Ruumiloome osakond</t>
  </si>
  <si>
    <t>Str üksuse kood</t>
  </si>
  <si>
    <t>T00</t>
  </si>
  <si>
    <t>T03</t>
  </si>
  <si>
    <t>T011</t>
  </si>
  <si>
    <t>T02</t>
  </si>
  <si>
    <t>T04</t>
  </si>
  <si>
    <t>T05</t>
  </si>
  <si>
    <t>T06</t>
  </si>
  <si>
    <t>T10</t>
  </si>
  <si>
    <t>T012</t>
  </si>
  <si>
    <t>T013</t>
  </si>
  <si>
    <t>T40</t>
  </si>
  <si>
    <t>T60</t>
  </si>
  <si>
    <t>T014</t>
  </si>
  <si>
    <t>T015</t>
  </si>
  <si>
    <t>EVO/EAO</t>
  </si>
  <si>
    <t>T20</t>
  </si>
  <si>
    <t>T30</t>
  </si>
  <si>
    <t>põhitulu art</t>
  </si>
  <si>
    <t>viivisintr</t>
  </si>
  <si>
    <t>1.</t>
  </si>
  <si>
    <t>1.2.</t>
  </si>
  <si>
    <t>a)</t>
  </si>
  <si>
    <r>
      <t xml:space="preserve">(seetõttu oleks otstarbekas veergu D </t>
    </r>
    <r>
      <rPr>
        <i/>
        <sz val="8"/>
        <color theme="1"/>
        <rFont val="Verdana"/>
        <family val="2"/>
        <charset val="186"/>
      </rPr>
      <t>Kommentaar</t>
    </r>
    <r>
      <rPr>
        <sz val="8"/>
        <color theme="1"/>
        <rFont val="Verdana"/>
        <family val="2"/>
        <charset val="186"/>
      </rPr>
      <t xml:space="preserve">ina kirjutadagi </t>
    </r>
    <r>
      <rPr>
        <i/>
        <sz val="8"/>
        <color theme="1"/>
        <rFont val="Verdana"/>
        <family val="2"/>
        <charset val="186"/>
      </rPr>
      <t>viivisintress</t>
    </r>
    <r>
      <rPr>
        <sz val="8"/>
        <color theme="1"/>
        <rFont val="Verdana"/>
        <family val="2"/>
        <charset val="186"/>
      </rPr>
      <t>)</t>
    </r>
  </si>
  <si>
    <r>
      <rPr>
        <b/>
        <sz val="8"/>
        <color theme="1"/>
        <rFont val="Verdana"/>
        <family val="2"/>
        <charset val="186"/>
      </rPr>
      <t>viivisintressiga</t>
    </r>
    <r>
      <rPr>
        <sz val="8"/>
        <color theme="1"/>
        <rFont val="Verdana"/>
        <family val="2"/>
        <charset val="186"/>
      </rPr>
      <t xml:space="preserve">, mille klassif on </t>
    </r>
    <r>
      <rPr>
        <b/>
        <sz val="8"/>
        <color theme="1"/>
        <rFont val="Verdana"/>
        <family val="2"/>
        <charset val="186"/>
      </rPr>
      <t>3823</t>
    </r>
    <r>
      <rPr>
        <sz val="8"/>
        <color theme="1"/>
        <rFont val="Verdana"/>
        <family val="2"/>
        <charset val="186"/>
      </rPr>
      <t>, aga artikliks selle tulu artikkel, mille osas viivisintressi rakendatakse</t>
    </r>
  </si>
  <si>
    <t>b)</t>
  </si>
  <si>
    <t>2.</t>
  </si>
  <si>
    <t>3.</t>
  </si>
  <si>
    <t xml:space="preserve">a) </t>
  </si>
  <si>
    <t xml:space="preserve">
b)</t>
  </si>
  <si>
    <t>4.</t>
  </si>
  <si>
    <t>nb!</t>
  </si>
  <si>
    <t>c)</t>
  </si>
  <si>
    <t>kui EA liik 21/ 11</t>
  </si>
  <si>
    <r>
      <t>Meie LV-s kasutatava tunnuse</t>
    </r>
    <r>
      <rPr>
        <u/>
        <sz val="8"/>
        <rFont val="Verdana"/>
        <family val="2"/>
        <charset val="186"/>
      </rPr>
      <t xml:space="preserve"> </t>
    </r>
    <r>
      <rPr>
        <b/>
        <i/>
        <u/>
        <sz val="8"/>
        <rFont val="Verdana"/>
        <family val="2"/>
        <charset val="186"/>
      </rPr>
      <t>Klassifikaatori</t>
    </r>
    <r>
      <rPr>
        <b/>
        <u/>
        <sz val="8"/>
        <rFont val="Verdana"/>
        <family val="2"/>
        <charset val="186"/>
      </rPr>
      <t xml:space="preserve"> juhis</t>
    </r>
    <r>
      <rPr>
        <sz val="8"/>
        <rFont val="Verdana"/>
        <family val="2"/>
        <charset val="186"/>
      </rPr>
      <t xml:space="preserve"> asub: K:\RO\FINANTSARVESTUSE juhised\DIMENSIOONID 
failis: KLASSIFIKAATOR</t>
    </r>
  </si>
  <si>
    <r>
      <t xml:space="preserve">Käesoleva </t>
    </r>
    <r>
      <rPr>
        <b/>
        <u/>
        <sz val="8"/>
        <rFont val="Verdana"/>
        <family val="2"/>
        <charset val="186"/>
      </rPr>
      <t>Teatise vorm</t>
    </r>
    <r>
      <rPr>
        <sz val="8"/>
        <rFont val="Verdana"/>
        <family val="2"/>
        <charset val="186"/>
      </rPr>
      <t xml:space="preserve"> asub: K:\RO\FINANTSARVESTUSE juhised 
failis: EA teatis</t>
    </r>
  </si>
  <si>
    <r>
      <rPr>
        <b/>
        <u/>
        <sz val="8"/>
        <color theme="1"/>
        <rFont val="Verdana"/>
        <family val="2"/>
        <charset val="186"/>
      </rPr>
      <t>Täita AINULT VALGEID välju</t>
    </r>
    <r>
      <rPr>
        <sz val="8"/>
        <color theme="1"/>
        <rFont val="Verdana"/>
        <family val="2"/>
        <charset val="186"/>
      </rPr>
      <t>, värvilistel väljadel on tööd lihtsustavad ja näpukaid vältida aitavad valemid</t>
    </r>
  </si>
  <si>
    <t>(see uuendus aitab vältida esinenud vigu, et klassif-i väli võiks mingi põhjusel täitmata jääda vaatamata summa olemasolule)</t>
  </si>
  <si>
    <r>
      <t xml:space="preserve">nüüd tulevad </t>
    </r>
    <r>
      <rPr>
        <b/>
        <sz val="8"/>
        <color theme="1"/>
        <rFont val="Verdana"/>
        <family val="2"/>
        <charset val="186"/>
      </rPr>
      <t>automaatselt õiged klassif-i koodid ka</t>
    </r>
    <r>
      <rPr>
        <sz val="8"/>
        <color theme="1"/>
        <rFont val="Verdana"/>
        <family val="2"/>
        <charset val="186"/>
      </rPr>
      <t>, kui on kirjutatud ka sellised artiklid, mille klassif-i kood pole otseses seoses artikli koodi 4 esimese kohaga (art-&gt;klassif):</t>
    </r>
  </si>
  <si>
    <r>
      <rPr>
        <sz val="8"/>
        <color theme="1"/>
        <rFont val="Verdana"/>
        <family val="2"/>
        <charset val="186"/>
      </rPr>
      <t xml:space="preserve">art 3818* -&gt; kl </t>
    </r>
    <r>
      <rPr>
        <b/>
        <sz val="8"/>
        <color theme="1"/>
        <rFont val="Verdana"/>
        <family val="2"/>
        <charset val="186"/>
      </rPr>
      <t>3888;</t>
    </r>
    <r>
      <rPr>
        <sz val="8"/>
        <color theme="1"/>
        <rFont val="Verdana"/>
        <family val="2"/>
        <charset val="186"/>
      </rPr>
      <t xml:space="preserve"> art 320* -&gt; kl</t>
    </r>
    <r>
      <rPr>
        <b/>
        <sz val="8"/>
        <color theme="1"/>
        <rFont val="Verdana"/>
        <family val="2"/>
        <charset val="186"/>
      </rPr>
      <t xml:space="preserve"> 3200; </t>
    </r>
    <r>
      <rPr>
        <sz val="8"/>
        <color theme="1"/>
        <rFont val="Verdana"/>
        <family val="2"/>
        <charset val="186"/>
      </rPr>
      <t>art-d 155106 ja 155109 -&gt;</t>
    </r>
    <r>
      <rPr>
        <b/>
        <sz val="8"/>
        <color theme="1"/>
        <rFont val="Verdana"/>
        <family val="2"/>
        <charset val="186"/>
      </rPr>
      <t xml:space="preserve"> </t>
    </r>
    <r>
      <rPr>
        <sz val="8"/>
        <color theme="1"/>
        <rFont val="Verdana"/>
        <family val="2"/>
        <charset val="186"/>
      </rPr>
      <t xml:space="preserve">kl </t>
    </r>
    <r>
      <rPr>
        <b/>
        <sz val="8"/>
        <color theme="1"/>
        <rFont val="Verdana"/>
        <family val="2"/>
        <charset val="186"/>
      </rPr>
      <t>1552</t>
    </r>
  </si>
  <si>
    <r>
      <t xml:space="preserve">kirjutades (käsitsi) </t>
    </r>
    <r>
      <rPr>
        <b/>
        <sz val="8"/>
        <color theme="1"/>
        <rFont val="Verdana"/>
        <family val="2"/>
        <charset val="186"/>
      </rPr>
      <t>3823</t>
    </r>
    <r>
      <rPr>
        <sz val="8"/>
        <color theme="1"/>
        <rFont val="Verdana"/>
        <family val="2"/>
        <charset val="186"/>
      </rPr>
      <t xml:space="preserve"> (viivisintress) ja/või tuleb valemiga </t>
    </r>
    <r>
      <rPr>
        <b/>
        <sz val="8"/>
        <color theme="1"/>
        <rFont val="Verdana"/>
        <family val="2"/>
        <charset val="186"/>
      </rPr>
      <t>350*</t>
    </r>
    <r>
      <rPr>
        <sz val="8"/>
        <color theme="1"/>
        <rFont val="Verdana"/>
        <family val="2"/>
        <charset val="186"/>
      </rPr>
      <t xml:space="preserve"> (mida vajadusel käsitsi korrigeeritakse vastavalt Rahastajale), 
muutub nende väljade taustavärv helehalliks selleks, et: 
1) oleks kergem pöörata tähelepanu koodide õigsusele (kas siis visuaalselt või filtreerides helehalli taustavärviga lahtrid korraga nähtavaks), 
2) ning juhul, kui soovitakse kasutada sama teatist uue tegemiseks, siis artiklite kustutamise järgselt on kohe näha, millistel klassif-i väljadel valem puudub (tuleb eelnevast reast üle tõmmata või korraga kogu klassif-i veerus)</t>
    </r>
  </si>
  <si>
    <r>
      <t xml:space="preserve">Veerus P </t>
    </r>
    <r>
      <rPr>
        <b/>
        <u/>
        <sz val="8"/>
        <color rgb="FF0000FF"/>
        <rFont val="Verdana"/>
        <family val="2"/>
        <charset val="186"/>
      </rPr>
      <t>Klassifikaator</t>
    </r>
    <r>
      <rPr>
        <u/>
        <sz val="8"/>
        <color rgb="FF0000FF"/>
        <rFont val="Verdana"/>
        <family val="2"/>
        <charset val="186"/>
      </rPr>
      <t>i</t>
    </r>
    <r>
      <rPr>
        <u/>
        <sz val="8"/>
        <color theme="1"/>
        <rFont val="Verdana"/>
        <family val="2"/>
        <charset val="186"/>
      </rPr>
      <t xml:space="preserve"> </t>
    </r>
    <r>
      <rPr>
        <sz val="8"/>
        <color theme="1"/>
        <rFont val="Verdana"/>
        <family val="2"/>
        <charset val="186"/>
      </rPr>
      <t xml:space="preserve">väljadel on </t>
    </r>
    <r>
      <rPr>
        <u/>
        <sz val="8"/>
        <color theme="1"/>
        <rFont val="Verdana"/>
        <family val="2"/>
        <charset val="186"/>
      </rPr>
      <t>valemit täiustatud</t>
    </r>
    <r>
      <rPr>
        <sz val="8"/>
        <color theme="1"/>
        <rFont val="Verdana"/>
        <family val="2"/>
        <charset val="186"/>
      </rPr>
      <t xml:space="preserve"> selliselt, et:</t>
    </r>
  </si>
  <si>
    <r>
      <rPr>
        <b/>
        <sz val="8"/>
        <color theme="1"/>
        <rFont val="Verdana"/>
        <family val="2"/>
        <charset val="186"/>
      </rPr>
      <t>kap.rendi ja laenukohust</t>
    </r>
    <r>
      <rPr>
        <sz val="8"/>
        <color theme="1"/>
        <rFont val="Verdana"/>
        <family val="2"/>
        <charset val="186"/>
      </rPr>
      <t xml:space="preserve"> klassif </t>
    </r>
    <r>
      <rPr>
        <u/>
        <sz val="8"/>
        <color theme="1"/>
        <rFont val="Verdana"/>
        <family val="2"/>
        <charset val="186"/>
      </rPr>
      <t>tasumisel (2586*) ja saamisel (2585*)</t>
    </r>
    <r>
      <rPr>
        <sz val="8"/>
        <color theme="1"/>
        <rFont val="Verdana"/>
        <family val="2"/>
        <charset val="186"/>
      </rPr>
      <t xml:space="preserve"> kirjutada käsitsi. NB artikliks mõlemal juhul ikka 208*</t>
    </r>
  </si>
  <si>
    <r>
      <rPr>
        <b/>
        <sz val="8"/>
        <color rgb="FF0000FF"/>
        <rFont val="Verdana"/>
        <family val="2"/>
        <charset val="186"/>
      </rPr>
      <t>Kohustuslikult</t>
    </r>
    <r>
      <rPr>
        <sz val="8"/>
        <color rgb="FF0000FF"/>
        <rFont val="Verdana"/>
        <family val="2"/>
        <charset val="186"/>
      </rPr>
      <t xml:space="preserve"> </t>
    </r>
    <r>
      <rPr>
        <sz val="8"/>
        <color theme="1"/>
        <rFont val="Verdana"/>
        <family val="2"/>
        <charset val="186"/>
      </rPr>
      <t xml:space="preserve">on vaja </t>
    </r>
    <r>
      <rPr>
        <b/>
        <sz val="8"/>
        <color theme="1"/>
        <rFont val="Verdana"/>
        <family val="2"/>
        <charset val="186"/>
      </rPr>
      <t>täita</t>
    </r>
    <r>
      <rPr>
        <sz val="8"/>
        <color theme="1"/>
        <rFont val="Verdana"/>
        <family val="2"/>
        <charset val="186"/>
      </rPr>
      <t xml:space="preserve"> ka: .</t>
    </r>
  </si>
  <si>
    <t>ÜP, Jääk, vms</t>
  </si>
  <si>
    <r>
      <t xml:space="preserve">veerus </t>
    </r>
    <r>
      <rPr>
        <b/>
        <sz val="8"/>
        <color theme="1"/>
        <rFont val="Verdana"/>
        <family val="2"/>
        <charset val="186"/>
      </rPr>
      <t>S</t>
    </r>
    <r>
      <rPr>
        <sz val="8"/>
        <color theme="1"/>
        <rFont val="Verdana"/>
        <family val="2"/>
        <charset val="186"/>
      </rPr>
      <t xml:space="preserve"> </t>
    </r>
    <r>
      <rPr>
        <i/>
        <sz val="8"/>
        <color theme="1"/>
        <rFont val="Verdana"/>
        <family val="2"/>
        <charset val="186"/>
      </rPr>
      <t>finantseerimiseelarve</t>
    </r>
    <r>
      <rPr>
        <sz val="8"/>
        <color theme="1"/>
        <rFont val="Verdana"/>
        <family val="2"/>
        <charset val="186"/>
      </rPr>
      <t xml:space="preserve"> (eelarveliigid 21 ja 11) ridadel kas</t>
    </r>
    <r>
      <rPr>
        <b/>
        <sz val="8"/>
        <color theme="1"/>
        <rFont val="Verdana"/>
        <family val="2"/>
        <charset val="186"/>
      </rPr>
      <t xml:space="preserve"> </t>
    </r>
    <r>
      <rPr>
        <b/>
        <sz val="8"/>
        <color rgb="FF0000FF"/>
        <rFont val="Verdana"/>
        <family val="2"/>
        <charset val="186"/>
      </rPr>
      <t>L</t>
    </r>
    <r>
      <rPr>
        <sz val="8"/>
        <color theme="1"/>
        <rFont val="Verdana"/>
        <family val="2"/>
        <charset val="186"/>
      </rPr>
      <t xml:space="preserve"> (linna raha) või</t>
    </r>
    <r>
      <rPr>
        <b/>
        <sz val="8"/>
        <color theme="1"/>
        <rFont val="Verdana"/>
        <family val="2"/>
        <charset val="186"/>
      </rPr>
      <t xml:space="preserve"> </t>
    </r>
    <r>
      <rPr>
        <b/>
        <sz val="8"/>
        <color rgb="FF0000FF"/>
        <rFont val="Verdana"/>
        <family val="2"/>
        <charset val="186"/>
      </rPr>
      <t>R</t>
    </r>
    <r>
      <rPr>
        <sz val="8"/>
        <color rgb="FF0000FF"/>
        <rFont val="Verdana"/>
        <family val="2"/>
        <charset val="186"/>
      </rPr>
      <t xml:space="preserve"> </t>
    </r>
    <r>
      <rPr>
        <sz val="8"/>
        <color theme="1"/>
        <rFont val="Verdana"/>
        <family val="2"/>
        <charset val="186"/>
      </rPr>
      <t>(riigiraha arvel) nii tuludel kui kuludel; midagi muud sellesse veergu ei kirjutata</t>
    </r>
  </si>
  <si>
    <t>eEA</t>
  </si>
  <si>
    <t>Asut 
gr</t>
  </si>
  <si>
    <t>ÜP</t>
  </si>
  <si>
    <t>Jääk</t>
  </si>
  <si>
    <t>EAm</t>
  </si>
  <si>
    <t xml:space="preserve">Osak.kommentaarile lisaks selgitus </t>
  </si>
  <si>
    <t>veel poolik!</t>
  </si>
  <si>
    <r>
      <rPr>
        <b/>
        <sz val="8"/>
        <color rgb="FF0000FF"/>
        <rFont val="Verdana"/>
        <family val="2"/>
        <charset val="186"/>
      </rPr>
      <t>ERAND</t>
    </r>
    <r>
      <rPr>
        <sz val="8"/>
        <color rgb="FF0000FF"/>
        <rFont val="Verdana"/>
        <family val="2"/>
        <charset val="186"/>
      </rPr>
      <t>ina</t>
    </r>
    <r>
      <rPr>
        <sz val="8"/>
        <color theme="1"/>
        <rFont val="Verdana"/>
        <family val="2"/>
        <charset val="186"/>
      </rPr>
      <t xml:space="preserve"> tuleb P veerus </t>
    </r>
    <r>
      <rPr>
        <i/>
        <u/>
        <sz val="8"/>
        <color theme="1"/>
        <rFont val="Verdana"/>
        <family val="2"/>
        <charset val="186"/>
      </rPr>
      <t>Klassifikaatori</t>
    </r>
    <r>
      <rPr>
        <sz val="8"/>
        <color theme="1"/>
        <rFont val="Verdana"/>
        <family val="2"/>
        <charset val="186"/>
      </rPr>
      <t xml:space="preserve"> valem käsitsi õige koodiga üle kirjutada, kui on tegemist:</t>
    </r>
  </si>
  <si>
    <r>
      <rPr>
        <b/>
        <sz val="8"/>
        <color theme="1"/>
        <rFont val="Verdana"/>
        <family val="2"/>
        <charset val="186"/>
      </rPr>
      <t>saadud toetuste puhul 350*</t>
    </r>
    <r>
      <rPr>
        <sz val="8"/>
        <color theme="1"/>
        <rFont val="Verdana"/>
        <family val="2"/>
        <charset val="186"/>
      </rPr>
      <t xml:space="preserve">, mille klassifikaatoriks tuleb valemiga küll 5-kohaline kood, ent teatud juhtudel tuleb see kood käsitsi üle kirjutada sõltuvalt kes on </t>
    </r>
    <r>
      <rPr>
        <i/>
        <sz val="8"/>
        <color theme="1"/>
        <rFont val="Verdana"/>
        <family val="2"/>
        <charset val="186"/>
      </rPr>
      <t>Rahastajaks</t>
    </r>
  </si>
  <si>
    <t>(LK_)ITSO</t>
  </si>
  <si>
    <t>(LK_)JVO</t>
  </si>
  <si>
    <t>(LK_)RTO</t>
  </si>
  <si>
    <t>(LK_)SKO</t>
  </si>
  <si>
    <r>
      <t xml:space="preserve">(nt </t>
    </r>
    <r>
      <rPr>
        <b/>
        <sz val="8"/>
        <color theme="1"/>
        <rFont val="Verdana"/>
        <family val="2"/>
        <charset val="186"/>
      </rPr>
      <t>riigi rahastaja</t>
    </r>
    <r>
      <rPr>
        <sz val="8"/>
        <color theme="1"/>
        <rFont val="Verdana"/>
        <family val="2"/>
        <charset val="186"/>
      </rPr>
      <t xml:space="preserve"> puhul art 350000 (350200), </t>
    </r>
    <r>
      <rPr>
        <b/>
        <sz val="8"/>
        <color theme="1"/>
        <rFont val="Verdana"/>
        <family val="2"/>
        <charset val="186"/>
      </rPr>
      <t>tuleb valemiga õige klassif ise</t>
    </r>
    <r>
      <rPr>
        <sz val="8"/>
        <color theme="1"/>
        <rFont val="Verdana"/>
        <family val="2"/>
        <charset val="186"/>
      </rPr>
      <t xml:space="preserve"> 35000 (35020), mis sobib riigi rahastajate puhul (ministeeriumid jne), ent valistussektorisse kuuluvate SA-te jm puhul tuleb klassif-it vastavalt korrigeerida, nt 35003 (35023) ja analoogselt muude rahastajate gruppide puhul (nt muud residendid ja/või mitteresidendid)</t>
    </r>
  </si>
  <si>
    <r>
      <t xml:space="preserve">Veerus C </t>
    </r>
    <r>
      <rPr>
        <b/>
        <u/>
        <sz val="8"/>
        <color rgb="FF0000FF"/>
        <rFont val="Verdana"/>
        <family val="2"/>
        <charset val="186"/>
      </rPr>
      <t>Tulu/Kulu</t>
    </r>
    <r>
      <rPr>
        <b/>
        <sz val="8"/>
        <color theme="1"/>
        <rFont val="Verdana"/>
        <family val="2"/>
        <charset val="186"/>
      </rPr>
      <t xml:space="preserve"> </t>
    </r>
    <r>
      <rPr>
        <sz val="8"/>
        <color theme="1"/>
        <rFont val="Verdana"/>
        <family val="2"/>
        <charset val="186"/>
      </rPr>
      <t>väljadel on valemiga nii kaua</t>
    </r>
    <r>
      <rPr>
        <sz val="8"/>
        <color rgb="FFC00000"/>
        <rFont val="Verdana"/>
        <family val="2"/>
        <charset val="186"/>
      </rPr>
      <t xml:space="preserve"> "Error" helehallil taustal</t>
    </r>
    <r>
      <rPr>
        <sz val="8"/>
        <color theme="1"/>
        <rFont val="Verdana"/>
        <family val="2"/>
        <charset val="186"/>
      </rPr>
      <t xml:space="preserve">, kuni pole täidetud samal real </t>
    </r>
    <r>
      <rPr>
        <i/>
        <sz val="8"/>
        <color theme="1"/>
        <rFont val="Verdana"/>
        <family val="2"/>
        <charset val="186"/>
      </rPr>
      <t>Klassif-i</t>
    </r>
    <r>
      <rPr>
        <sz val="8"/>
        <color theme="1"/>
        <rFont val="Verdana"/>
        <family val="2"/>
        <charset val="186"/>
      </rPr>
      <t xml:space="preserve"> väli veerus P (klassif ilmumsel muutub </t>
    </r>
    <r>
      <rPr>
        <i/>
        <sz val="8"/>
        <color theme="1"/>
        <rFont val="Verdana"/>
        <family val="2"/>
        <charset val="186"/>
      </rPr>
      <t>Error</t>
    </r>
    <r>
      <rPr>
        <sz val="8"/>
        <color theme="1"/>
        <rFont val="Verdana"/>
        <family val="2"/>
        <charset val="186"/>
      </rPr>
      <t xml:space="preserve"> valemi abil kas </t>
    </r>
    <r>
      <rPr>
        <i/>
        <sz val="8"/>
        <color theme="1"/>
        <rFont val="Verdana"/>
        <family val="2"/>
        <charset val="186"/>
      </rPr>
      <t>Tuluks</t>
    </r>
    <r>
      <rPr>
        <sz val="8"/>
        <color theme="1"/>
        <rFont val="Verdana"/>
        <family val="2"/>
        <charset val="186"/>
      </rPr>
      <t xml:space="preserve"> või </t>
    </r>
    <r>
      <rPr>
        <i/>
        <sz val="8"/>
        <color theme="1"/>
        <rFont val="Verdana"/>
        <family val="2"/>
        <charset val="186"/>
      </rPr>
      <t>Kuluks</t>
    </r>
    <r>
      <rPr>
        <sz val="8"/>
        <color theme="1"/>
        <rFont val="Verdana"/>
        <family val="2"/>
        <charset val="186"/>
      </rPr>
      <t>)</t>
    </r>
  </si>
  <si>
    <r>
      <t xml:space="preserve">veerus </t>
    </r>
    <r>
      <rPr>
        <b/>
        <sz val="8"/>
        <color theme="1"/>
        <rFont val="Verdana"/>
        <family val="2"/>
        <charset val="186"/>
      </rPr>
      <t>T:</t>
    </r>
    <r>
      <rPr>
        <sz val="8"/>
        <color theme="1"/>
        <rFont val="Verdana"/>
        <family val="2"/>
        <charset val="186"/>
      </rPr>
      <t xml:space="preserve"> kirjutada koodid </t>
    </r>
    <r>
      <rPr>
        <b/>
        <sz val="8"/>
        <color rgb="FF0000FF"/>
        <rFont val="Verdana"/>
        <family val="2"/>
        <charset val="186"/>
      </rPr>
      <t>ÜP</t>
    </r>
    <r>
      <rPr>
        <i/>
        <sz val="8"/>
        <color theme="1"/>
        <rFont val="Verdana"/>
        <family val="2"/>
        <charset val="186"/>
      </rPr>
      <t xml:space="preserve"> (kui on ümberpaigutused), </t>
    </r>
    <r>
      <rPr>
        <b/>
        <sz val="8"/>
        <color rgb="FF0000FF"/>
        <rFont val="Verdana"/>
        <family val="2"/>
        <charset val="186"/>
      </rPr>
      <t>Jääk</t>
    </r>
    <r>
      <rPr>
        <sz val="8"/>
        <color theme="1"/>
        <rFont val="Verdana"/>
        <family val="2"/>
        <charset val="186"/>
      </rPr>
      <t>, kui muudetakse eelarvet aasta alguse jäägi arvel, vm (vabatahtlikult osakonna enda valitud mingi muu tunnus, kui 
seda on vaja ning ei ole ei ÜP ega ka Jäägi arvel)</t>
    </r>
  </si>
  <si>
    <r>
      <rPr>
        <sz val="8"/>
        <color rgb="FF0000FF"/>
        <rFont val="Verdana"/>
        <family val="2"/>
        <charset val="186"/>
      </rPr>
      <t>ÜP</t>
    </r>
    <r>
      <rPr>
        <sz val="8"/>
        <color theme="1"/>
        <rFont val="Verdana"/>
        <family val="2"/>
        <charset val="186"/>
      </rPr>
      <t xml:space="preserve"> -&gt; kui on ümberpaigutused</t>
    </r>
  </si>
  <si>
    <r>
      <rPr>
        <sz val="8"/>
        <color rgb="FF0000FF"/>
        <rFont val="Verdana"/>
        <family val="2"/>
        <charset val="186"/>
      </rPr>
      <t>Jääk</t>
    </r>
    <r>
      <rPr>
        <sz val="8"/>
        <color theme="1"/>
        <rFont val="Verdana"/>
        <family val="2"/>
        <charset val="186"/>
      </rPr>
      <t xml:space="preserve"> -&gt; kui muudetakse eelarvet aasta alguse jäägi arvel</t>
    </r>
  </si>
  <si>
    <r>
      <rPr>
        <sz val="8"/>
        <color rgb="FF0000FF"/>
        <rFont val="Verdana"/>
        <family val="2"/>
        <charset val="186"/>
      </rPr>
      <t>eEA</t>
    </r>
    <r>
      <rPr>
        <sz val="8"/>
        <color theme="1"/>
        <rFont val="Verdana"/>
        <family val="2"/>
        <charset val="186"/>
      </rPr>
      <t xml:space="preserve"> -&gt; esialgne kinnitatud eelarve (aasta algul)</t>
    </r>
  </si>
  <si>
    <r>
      <rPr>
        <sz val="8"/>
        <color rgb="FF0000FF"/>
        <rFont val="Verdana"/>
        <family val="2"/>
        <charset val="186"/>
      </rPr>
      <t>EAm</t>
    </r>
    <r>
      <rPr>
        <sz val="8"/>
        <color theme="1"/>
        <rFont val="Verdana"/>
        <family val="2"/>
        <charset val="186"/>
      </rPr>
      <t xml:space="preserve"> -&gt; eelarve mahu muutmine, st suurendus või vähendus tervikuna osakonna kohta muutmise õigusaktis</t>
    </r>
  </si>
  <si>
    <t>Lisauuendus, mida küll kõik osakonnad ei vaja, on veergu AD valemiga tulev teatud asutuste gruppi tähistav sõnaline kood vastavalt G veerus olevatele asutuste koodidele.</t>
  </si>
  <si>
    <t>Tartu LV järelevalveosakond</t>
  </si>
  <si>
    <t>Järelevalveosakond</t>
  </si>
  <si>
    <t>Rakenduslik Kolledž</t>
  </si>
  <si>
    <t>end. Kutsehariduskeskus</t>
  </si>
  <si>
    <r>
      <t xml:space="preserve">Tartu </t>
    </r>
    <r>
      <rPr>
        <strike/>
        <sz val="8"/>
        <color theme="0" tint="-0.34998626667073579"/>
        <rFont val="Verdana"/>
        <family val="2"/>
        <charset val="186"/>
      </rPr>
      <t>Kutsehariduskeskus</t>
    </r>
    <r>
      <rPr>
        <sz val="8"/>
        <color theme="1"/>
        <rFont val="Verdana"/>
        <family val="2"/>
        <charset val="186"/>
      </rPr>
      <t xml:space="preserve">  </t>
    </r>
    <r>
      <rPr>
        <sz val="8"/>
        <color rgb="FF0000FF"/>
        <rFont val="Verdana"/>
        <family val="2"/>
        <charset val="186"/>
      </rPr>
      <t>Rakenduslik Kolledž</t>
    </r>
  </si>
  <si>
    <t>ebatõen. Nõude kulu</t>
  </si>
  <si>
    <t>208*</t>
  </si>
  <si>
    <t>258*</t>
  </si>
  <si>
    <t>VVlg1 ja 2</t>
  </si>
  <si>
    <t>[35200; 35201]</t>
  </si>
  <si>
    <t>L</t>
  </si>
  <si>
    <t>2023. a eelarveteatis</t>
  </si>
  <si>
    <t>2023.a summa taotlus LRF-ist</t>
  </si>
  <si>
    <t>0/LRF</t>
  </si>
  <si>
    <t>01600</t>
  </si>
  <si>
    <t>K.Koniku monumendi avamisega 13.10.23 seotud kulud</t>
  </si>
  <si>
    <t>Neumann Stuudio OÜ- helitehniline teenindus</t>
  </si>
  <si>
    <t>Siin ja praegu OÜ- fototeenus</t>
  </si>
  <si>
    <t>Color Meedia OÜ- videoteenus</t>
  </si>
  <si>
    <t>Mardi Lilled OÜ- lilled</t>
  </si>
  <si>
    <t xml:space="preserve">Moonaladu OÜ- toitlustusteenus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</si>
</sst>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charset val="186"/>
      <scheme val="minor"/>
    </font>
    <font>
      <sz val="11"/>
      <color theme="1"/>
      <name val="Calibri"/>
      <family val="2"/>
      <charset val="186"/>
      <scheme val="minor"/>
    </font>
    <font>
      <b/>
      <sz val="18"/>
      <color theme="3"/>
      <name val="Cambria"/>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1"/>
      <color theme="1"/>
      <name val="Calibri"/>
      <family val="2"/>
      <scheme val="minor"/>
    </font>
    <font>
      <sz val="8"/>
      <name val="Verdana"/>
      <family val="2"/>
      <charset val="186"/>
    </font>
    <font>
      <sz val="8"/>
      <color theme="0" tint="-0.499984740745262"/>
      <name val="Verdana"/>
      <family val="2"/>
      <charset val="186"/>
    </font>
    <font>
      <sz val="8"/>
      <color theme="1"/>
      <name val="Verdana"/>
      <family val="2"/>
      <charset val="186"/>
    </font>
    <font>
      <sz val="8"/>
      <color rgb="FF7030A0"/>
      <name val="Verdana"/>
      <family val="2"/>
      <charset val="186"/>
    </font>
    <font>
      <sz val="8"/>
      <color rgb="FF0000FF"/>
      <name val="Verdana"/>
      <family val="2"/>
      <charset val="186"/>
    </font>
    <font>
      <i/>
      <sz val="8"/>
      <color theme="4" tint="-0.249977111117893"/>
      <name val="Verdana"/>
      <family val="2"/>
      <charset val="186"/>
    </font>
    <font>
      <b/>
      <u/>
      <sz val="8"/>
      <name val="Verdana"/>
      <family val="2"/>
      <charset val="186"/>
    </font>
    <font>
      <i/>
      <sz val="8"/>
      <color theme="0" tint="-0.499984740745262"/>
      <name val="Verdana"/>
      <family val="2"/>
      <charset val="186"/>
    </font>
    <font>
      <sz val="8"/>
      <color theme="0" tint="-0.34998626667073579"/>
      <name val="Verdana"/>
      <family val="2"/>
      <charset val="186"/>
    </font>
    <font>
      <sz val="8"/>
      <color theme="4" tint="-0.249977111117893"/>
      <name val="Verdana"/>
      <family val="2"/>
      <charset val="186"/>
    </font>
    <font>
      <i/>
      <sz val="8"/>
      <name val="Verdana"/>
      <family val="2"/>
      <charset val="186"/>
    </font>
    <font>
      <b/>
      <sz val="8"/>
      <name val="Verdana"/>
      <family val="2"/>
      <charset val="186"/>
    </font>
    <font>
      <i/>
      <sz val="8"/>
      <color theme="1"/>
      <name val="Verdana"/>
      <family val="2"/>
      <charset val="186"/>
    </font>
    <font>
      <sz val="8"/>
      <color theme="0" tint="-0.249977111117893"/>
      <name val="Verdana"/>
      <family val="2"/>
      <charset val="186"/>
    </font>
    <font>
      <b/>
      <sz val="9"/>
      <name val="Verdana"/>
      <family val="2"/>
      <charset val="186"/>
    </font>
    <font>
      <strike/>
      <sz val="8"/>
      <color theme="1"/>
      <name val="Verdana"/>
      <family val="2"/>
      <charset val="186"/>
    </font>
    <font>
      <strike/>
      <sz val="8"/>
      <color theme="0" tint="-0.249977111117893"/>
      <name val="Verdana"/>
      <family val="2"/>
      <charset val="186"/>
    </font>
    <font>
      <strike/>
      <sz val="8"/>
      <name val="Verdana"/>
      <family val="2"/>
      <charset val="186"/>
    </font>
    <font>
      <strike/>
      <sz val="8"/>
      <color theme="0" tint="-0.34998626667073579"/>
      <name val="Verdana"/>
      <family val="2"/>
      <charset val="186"/>
    </font>
    <font>
      <b/>
      <sz val="8"/>
      <color rgb="FF0000FF"/>
      <name val="Verdana"/>
      <family val="2"/>
      <charset val="186"/>
    </font>
    <font>
      <i/>
      <u/>
      <sz val="8"/>
      <color theme="1"/>
      <name val="Verdana"/>
      <family val="2"/>
      <charset val="186"/>
    </font>
    <font>
      <b/>
      <sz val="8"/>
      <color theme="1"/>
      <name val="Verdana"/>
      <family val="2"/>
      <charset val="186"/>
    </font>
    <font>
      <sz val="8"/>
      <color rgb="FFC00000"/>
      <name val="Verdana"/>
      <family val="2"/>
      <charset val="186"/>
    </font>
    <font>
      <b/>
      <u/>
      <sz val="8"/>
      <color theme="1"/>
      <name val="Verdana"/>
      <family val="2"/>
      <charset val="186"/>
    </font>
    <font>
      <sz val="8"/>
      <color rgb="FFFF00FF"/>
      <name val="Verdana"/>
      <family val="2"/>
      <charset val="186"/>
    </font>
    <font>
      <sz val="9"/>
      <color indexed="81"/>
      <name val="Tahoma"/>
      <family val="2"/>
      <charset val="186"/>
    </font>
    <font>
      <b/>
      <sz val="9"/>
      <color indexed="81"/>
      <name val="Tahoma"/>
      <family val="2"/>
      <charset val="186"/>
    </font>
    <font>
      <u/>
      <sz val="8"/>
      <color theme="1"/>
      <name val="Verdana"/>
      <family val="2"/>
      <charset val="186"/>
    </font>
    <font>
      <b/>
      <i/>
      <u/>
      <sz val="8"/>
      <name val="Verdana"/>
      <family val="2"/>
      <charset val="186"/>
    </font>
    <font>
      <u/>
      <sz val="8"/>
      <name val="Verdana"/>
      <family val="2"/>
      <charset val="186"/>
    </font>
    <font>
      <b/>
      <u/>
      <sz val="8"/>
      <color rgb="FF0000FF"/>
      <name val="Verdana"/>
      <family val="2"/>
      <charset val="186"/>
    </font>
    <font>
      <u/>
      <sz val="8"/>
      <color rgb="FF0000FF"/>
      <name val="Verdana"/>
      <family val="2"/>
      <charset val="186"/>
    </font>
    <font>
      <sz val="8"/>
      <color theme="0" tint="-4.9989318521683403E-2"/>
      <name val="Verdana"/>
      <family val="2"/>
      <charset val="186"/>
    </font>
    <font>
      <i/>
      <sz val="8"/>
      <color theme="0" tint="-4.9989318521683403E-2"/>
      <name val="Verdana"/>
      <family val="2"/>
      <charset val="186"/>
    </font>
    <font>
      <sz val="8"/>
      <name val="Calibri"/>
      <family val="2"/>
      <charset val="186"/>
      <scheme val="minor"/>
    </font>
    <font>
      <b/>
      <sz val="8"/>
      <name val="Verdana"/>
      <family val="2"/>
    </font>
    <font>
      <sz val="8"/>
      <color theme="1"/>
      <name val="Verdana"/>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EB"/>
        <bgColor indexed="64"/>
      </patternFill>
    </fill>
    <fill>
      <patternFill patternType="solid">
        <fgColor theme="4" tint="0.79998168889431442"/>
        <bgColor indexed="64"/>
      </patternFill>
    </fill>
    <fill>
      <patternFill patternType="solid">
        <fgColor rgb="FFFFFFCC"/>
        <bgColor indexed="64"/>
      </patternFill>
    </fill>
    <fill>
      <patternFill patternType="solid">
        <fgColor theme="2"/>
        <bgColor indexed="64"/>
      </patternFill>
    </fill>
    <fill>
      <patternFill patternType="solid">
        <fgColor theme="0" tint="-4.9989318521683403E-2"/>
        <bgColor indexed="64"/>
      </patternFill>
    </fill>
    <fill>
      <patternFill patternType="solid">
        <fgColor rgb="FFECF2F8"/>
        <bgColor indexed="64"/>
      </patternFill>
    </fill>
    <fill>
      <patternFill patternType="solid">
        <fgColor theme="7"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style="thin">
        <color indexed="64"/>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60">
    <xf numFmtId="0" fontId="0" fillId="0" borderId="0" xfId="0"/>
    <xf numFmtId="0" fontId="18" fillId="0" borderId="0" xfId="42"/>
    <xf numFmtId="14" fontId="18" fillId="0" borderId="0" xfId="42" applyNumberFormat="1" applyAlignment="1">
      <alignment horizontal="left"/>
    </xf>
    <xf numFmtId="49" fontId="18" fillId="0" borderId="0" xfId="42" applyNumberFormat="1" applyAlignment="1">
      <alignment horizontal="left"/>
    </xf>
    <xf numFmtId="3" fontId="18" fillId="0" borderId="0" xfId="42" applyNumberFormat="1" applyAlignment="1">
      <alignment horizontal="left"/>
    </xf>
    <xf numFmtId="4" fontId="18" fillId="0" borderId="0" xfId="42" applyNumberFormat="1" applyAlignment="1">
      <alignment horizontal="right"/>
    </xf>
    <xf numFmtId="14" fontId="21" fillId="0" borderId="0" xfId="0" applyNumberFormat="1" applyFont="1" applyAlignment="1">
      <alignment horizontal="center"/>
    </xf>
    <xf numFmtId="0" fontId="21" fillId="0" borderId="0" xfId="0" applyFont="1" applyAlignment="1">
      <alignment horizontal="center"/>
    </xf>
    <xf numFmtId="0" fontId="21" fillId="0" borderId="0" xfId="0" applyFont="1"/>
    <xf numFmtId="0" fontId="20" fillId="0" borderId="0" xfId="0" applyFont="1"/>
    <xf numFmtId="3" fontId="20" fillId="0" borderId="0" xfId="0" applyNumberFormat="1" applyFont="1"/>
    <xf numFmtId="0" fontId="20" fillId="0" borderId="0" xfId="0" applyFont="1" applyAlignment="1">
      <alignment horizontal="center"/>
    </xf>
    <xf numFmtId="0" fontId="22" fillId="0" borderId="0" xfId="0" applyFont="1" applyAlignment="1">
      <alignment horizontal="center"/>
    </xf>
    <xf numFmtId="0" fontId="26" fillId="0" borderId="0" xfId="0" applyFont="1" applyAlignment="1">
      <alignment horizontal="center"/>
    </xf>
    <xf numFmtId="3" fontId="23" fillId="0" borderId="0" xfId="0" applyNumberFormat="1" applyFont="1"/>
    <xf numFmtId="0" fontId="19" fillId="0" borderId="0" xfId="0" applyFont="1" applyAlignment="1">
      <alignment horizontal="center"/>
    </xf>
    <xf numFmtId="3" fontId="20" fillId="0" borderId="0" xfId="0" applyNumberFormat="1" applyFont="1" applyAlignment="1">
      <alignment horizontal="center"/>
    </xf>
    <xf numFmtId="0" fontId="21" fillId="0" borderId="0" xfId="0" applyFont="1" applyAlignment="1">
      <alignment horizontal="center" vertical="top"/>
    </xf>
    <xf numFmtId="0" fontId="19" fillId="0" borderId="0" xfId="0" applyFont="1"/>
    <xf numFmtId="3" fontId="19" fillId="0" borderId="0" xfId="0" applyNumberFormat="1" applyFont="1" applyAlignment="1">
      <alignment horizontal="center" vertical="top"/>
    </xf>
    <xf numFmtId="0" fontId="29" fillId="35" borderId="11" xfId="0" applyFont="1" applyFill="1" applyBorder="1" applyAlignment="1">
      <alignment horizontal="left"/>
    </xf>
    <xf numFmtId="3" fontId="19" fillId="35" borderId="12" xfId="0" applyNumberFormat="1" applyFont="1" applyFill="1" applyBorder="1"/>
    <xf numFmtId="14" fontId="21" fillId="0" borderId="0" xfId="0" applyNumberFormat="1" applyFont="1" applyAlignment="1">
      <alignment horizontal="center" vertical="top"/>
    </xf>
    <xf numFmtId="0" fontId="19" fillId="33" borderId="0" xfId="0" applyFont="1" applyFill="1" applyAlignment="1">
      <alignment horizontal="center" vertical="top"/>
    </xf>
    <xf numFmtId="14" fontId="19" fillId="33" borderId="0" xfId="0" applyNumberFormat="1" applyFont="1" applyFill="1" applyAlignment="1">
      <alignment horizontal="center" vertical="top"/>
    </xf>
    <xf numFmtId="0" fontId="19" fillId="0" borderId="0" xfId="0" applyFont="1" applyAlignment="1">
      <alignment horizontal="center" vertical="top"/>
    </xf>
    <xf numFmtId="0" fontId="21" fillId="0" borderId="0" xfId="0" applyFont="1" applyAlignment="1">
      <alignment horizontal="center" vertical="top" wrapText="1"/>
    </xf>
    <xf numFmtId="0" fontId="22" fillId="0" borderId="0" xfId="0" applyFont="1" applyAlignment="1">
      <alignment horizontal="center" vertical="top" wrapText="1"/>
    </xf>
    <xf numFmtId="3" fontId="29" fillId="34" borderId="13" xfId="0" applyNumberFormat="1" applyFont="1" applyFill="1" applyBorder="1" applyAlignment="1">
      <alignment horizontal="left"/>
    </xf>
    <xf numFmtId="3" fontId="19" fillId="34" borderId="14" xfId="0" applyNumberFormat="1" applyFont="1" applyFill="1" applyBorder="1"/>
    <xf numFmtId="0" fontId="21" fillId="0" borderId="14" xfId="0" applyFont="1" applyBorder="1" applyAlignment="1">
      <alignment horizontal="center" vertical="top"/>
    </xf>
    <xf numFmtId="0" fontId="19" fillId="0" borderId="10" xfId="0" applyFont="1" applyBorder="1" applyAlignment="1">
      <alignment horizontal="center"/>
    </xf>
    <xf numFmtId="0" fontId="19" fillId="0" borderId="11" xfId="0" applyFont="1" applyBorder="1" applyAlignment="1">
      <alignment horizontal="center"/>
    </xf>
    <xf numFmtId="0" fontId="19" fillId="0" borderId="13" xfId="0" applyFont="1" applyBorder="1" applyAlignment="1">
      <alignment horizontal="center"/>
    </xf>
    <xf numFmtId="14" fontId="19" fillId="0" borderId="0" xfId="0" applyNumberFormat="1" applyFont="1" applyAlignment="1">
      <alignment horizontal="center"/>
    </xf>
    <xf numFmtId="0" fontId="19" fillId="36" borderId="0" xfId="0" applyFont="1" applyFill="1" applyAlignment="1">
      <alignment horizontal="center" vertical="top"/>
    </xf>
    <xf numFmtId="0" fontId="29" fillId="0" borderId="0" xfId="0" applyFont="1" applyAlignment="1">
      <alignment horizontal="left"/>
    </xf>
    <xf numFmtId="0" fontId="21" fillId="0" borderId="0" xfId="43" applyFont="1" applyAlignment="1">
      <alignment horizontal="center"/>
    </xf>
    <xf numFmtId="0" fontId="21" fillId="0" borderId="0" xfId="43" applyFont="1"/>
    <xf numFmtId="0" fontId="32" fillId="0" borderId="0" xfId="43" applyFont="1" applyAlignment="1">
      <alignment horizontal="center"/>
    </xf>
    <xf numFmtId="0" fontId="32" fillId="0" borderId="0" xfId="43" applyFont="1"/>
    <xf numFmtId="0" fontId="27" fillId="0" borderId="0" xfId="43" applyFont="1" applyAlignment="1">
      <alignment horizontal="center"/>
    </xf>
    <xf numFmtId="0" fontId="27" fillId="0" borderId="0" xfId="43" applyFont="1"/>
    <xf numFmtId="0" fontId="21" fillId="36" borderId="0" xfId="0" applyFont="1" applyFill="1" applyAlignment="1">
      <alignment horizontal="left" vertical="top"/>
    </xf>
    <xf numFmtId="0" fontId="21" fillId="36" borderId="0" xfId="0" applyFont="1" applyFill="1" applyAlignment="1">
      <alignment horizontal="left"/>
    </xf>
    <xf numFmtId="1" fontId="19" fillId="33" borderId="0" xfId="0" applyNumberFormat="1" applyFont="1" applyFill="1" applyAlignment="1">
      <alignment horizontal="center" vertical="top"/>
    </xf>
    <xf numFmtId="1" fontId="19" fillId="0" borderId="0" xfId="0" applyNumberFormat="1" applyFont="1" applyAlignment="1">
      <alignment horizontal="center"/>
    </xf>
    <xf numFmtId="14" fontId="21" fillId="0" borderId="0" xfId="0" applyNumberFormat="1" applyFont="1" applyAlignment="1">
      <alignment horizontal="center" vertical="center"/>
    </xf>
    <xf numFmtId="0" fontId="21" fillId="0" borderId="0" xfId="0" applyFont="1" applyAlignment="1">
      <alignment horizontal="center" vertical="center" wrapText="1"/>
    </xf>
    <xf numFmtId="0" fontId="2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xf numFmtId="0" fontId="19" fillId="0" borderId="0" xfId="0" applyFont="1" applyAlignment="1">
      <alignment horizontal="center" vertical="top" wrapText="1"/>
    </xf>
    <xf numFmtId="0" fontId="30" fillId="0" borderId="16" xfId="0" applyFont="1" applyBorder="1" applyAlignment="1">
      <alignment horizontal="center" vertical="center"/>
    </xf>
    <xf numFmtId="0" fontId="21" fillId="36" borderId="0" xfId="0" applyFont="1" applyFill="1" applyAlignment="1">
      <alignment horizontal="center" vertical="top" wrapText="1"/>
    </xf>
    <xf numFmtId="0" fontId="21" fillId="37" borderId="0" xfId="43" applyFont="1" applyFill="1"/>
    <xf numFmtId="0" fontId="34" fillId="0" borderId="0" xfId="43" applyFont="1" applyAlignment="1">
      <alignment horizontal="center"/>
    </xf>
    <xf numFmtId="0" fontId="34" fillId="0" borderId="0" xfId="43" applyFont="1"/>
    <xf numFmtId="0" fontId="34" fillId="33" borderId="0" xfId="43" applyFont="1" applyFill="1"/>
    <xf numFmtId="0" fontId="21" fillId="33" borderId="0" xfId="43" applyFont="1" applyFill="1"/>
    <xf numFmtId="0" fontId="34" fillId="33" borderId="0" xfId="43" applyFont="1" applyFill="1" applyAlignment="1">
      <alignment horizontal="center"/>
    </xf>
    <xf numFmtId="0" fontId="19" fillId="37" borderId="0" xfId="43" applyFont="1" applyFill="1"/>
    <xf numFmtId="0" fontId="21" fillId="0" borderId="0" xfId="43" applyFont="1" applyAlignment="1">
      <alignment horizontal="right"/>
    </xf>
    <xf numFmtId="0" fontId="21" fillId="33" borderId="0" xfId="43" applyFont="1" applyFill="1" applyAlignment="1">
      <alignment horizontal="right"/>
    </xf>
    <xf numFmtId="0" fontId="35" fillId="33" borderId="0" xfId="43" applyFont="1" applyFill="1" applyAlignment="1">
      <alignment horizontal="center"/>
    </xf>
    <xf numFmtId="0" fontId="36" fillId="33" borderId="0" xfId="43" applyFont="1" applyFill="1"/>
    <xf numFmtId="0" fontId="37" fillId="0" borderId="0" xfId="43" applyFont="1"/>
    <xf numFmtId="14" fontId="25" fillId="0" borderId="0" xfId="0" applyNumberFormat="1" applyFont="1"/>
    <xf numFmtId="14" fontId="31" fillId="0" borderId="0" xfId="0" applyNumberFormat="1" applyFont="1" applyAlignment="1">
      <alignment horizontal="left"/>
    </xf>
    <xf numFmtId="0" fontId="38" fillId="33" borderId="10" xfId="0" applyFont="1" applyFill="1" applyBorder="1" applyAlignment="1">
      <alignment horizontal="center" vertical="center"/>
    </xf>
    <xf numFmtId="0" fontId="21" fillId="37" borderId="0" xfId="0" applyFont="1" applyFill="1" applyAlignment="1">
      <alignment horizontal="center" vertical="top" wrapText="1"/>
    </xf>
    <xf numFmtId="0" fontId="21" fillId="0" borderId="0" xfId="43" quotePrefix="1" applyFont="1" applyAlignment="1">
      <alignment horizontal="center"/>
    </xf>
    <xf numFmtId="0" fontId="21" fillId="38" borderId="0" xfId="43" applyFont="1" applyFill="1"/>
    <xf numFmtId="0" fontId="21" fillId="38" borderId="0" xfId="43" applyFont="1" applyFill="1" applyAlignment="1">
      <alignment horizontal="center"/>
    </xf>
    <xf numFmtId="0" fontId="21" fillId="38" borderId="0" xfId="43" applyFont="1" applyFill="1" applyAlignment="1">
      <alignment horizontal="right"/>
    </xf>
    <xf numFmtId="0" fontId="21" fillId="0" borderId="0" xfId="0" applyFont="1" applyAlignment="1">
      <alignment horizontal="left"/>
    </xf>
    <xf numFmtId="0" fontId="21" fillId="0" borderId="0" xfId="0" applyFont="1" applyAlignment="1">
      <alignment horizontal="right"/>
    </xf>
    <xf numFmtId="0" fontId="21" fillId="0" borderId="0" xfId="0" applyFont="1" applyAlignment="1">
      <alignment vertical="center" wrapText="1"/>
    </xf>
    <xf numFmtId="0" fontId="40" fillId="0" borderId="0" xfId="0" applyFont="1"/>
    <xf numFmtId="0" fontId="43" fillId="0" borderId="0" xfId="0" applyFont="1" applyAlignment="1">
      <alignment horizontal="center"/>
    </xf>
    <xf numFmtId="0" fontId="19" fillId="0" borderId="0" xfId="0" applyFont="1" applyAlignment="1">
      <alignment vertical="center" wrapText="1"/>
    </xf>
    <xf numFmtId="0" fontId="21" fillId="0" borderId="0" xfId="0" applyFont="1" applyAlignment="1">
      <alignment wrapText="1"/>
    </xf>
    <xf numFmtId="0" fontId="21" fillId="0" borderId="0" xfId="0" applyFont="1" applyAlignment="1">
      <alignment horizontal="center" vertical="center"/>
    </xf>
    <xf numFmtId="0" fontId="22" fillId="37" borderId="0" xfId="0" applyFont="1" applyFill="1" applyAlignment="1">
      <alignment horizontal="center" vertical="top" wrapText="1"/>
    </xf>
    <xf numFmtId="0" fontId="21" fillId="37" borderId="0" xfId="0" applyFont="1" applyFill="1" applyAlignment="1">
      <alignment horizontal="center"/>
    </xf>
    <xf numFmtId="0" fontId="43" fillId="0" borderId="0" xfId="0" applyFont="1" applyAlignment="1">
      <alignment horizontal="center" vertical="center"/>
    </xf>
    <xf numFmtId="0" fontId="38" fillId="33" borderId="11" xfId="0" applyFont="1" applyFill="1" applyBorder="1" applyAlignment="1">
      <alignment horizontal="center" vertical="center"/>
    </xf>
    <xf numFmtId="49" fontId="21" fillId="36" borderId="17" xfId="42" applyNumberFormat="1" applyFont="1" applyFill="1" applyBorder="1" applyAlignment="1">
      <alignment horizontal="center"/>
    </xf>
    <xf numFmtId="0" fontId="21" fillId="36" borderId="17" xfId="42" quotePrefix="1" applyFont="1" applyFill="1" applyBorder="1" applyAlignment="1">
      <alignment horizontal="center"/>
    </xf>
    <xf numFmtId="0" fontId="19" fillId="36" borderId="17" xfId="0" applyFont="1" applyFill="1" applyBorder="1" applyAlignment="1">
      <alignment horizontal="center"/>
    </xf>
    <xf numFmtId="0" fontId="23" fillId="0" borderId="17" xfId="0" quotePrefix="1" applyFont="1" applyBorder="1" applyAlignment="1">
      <alignment horizontal="center"/>
    </xf>
    <xf numFmtId="0" fontId="19" fillId="0" borderId="17" xfId="0" applyFont="1" applyBorder="1" applyAlignment="1">
      <alignment horizontal="center"/>
    </xf>
    <xf numFmtId="0" fontId="19" fillId="0" borderId="17" xfId="0" quotePrefix="1" applyFont="1" applyBorder="1" applyAlignment="1">
      <alignment horizontal="center"/>
    </xf>
    <xf numFmtId="0" fontId="19" fillId="0" borderId="17" xfId="0" applyFont="1" applyBorder="1"/>
    <xf numFmtId="0" fontId="19" fillId="0" borderId="17" xfId="0" quotePrefix="1" applyFont="1" applyBorder="1"/>
    <xf numFmtId="0" fontId="19" fillId="0" borderId="18" xfId="0" applyFont="1" applyBorder="1" applyAlignment="1">
      <alignment horizontal="center"/>
    </xf>
    <xf numFmtId="1" fontId="19" fillId="33" borderId="17" xfId="0" applyNumberFormat="1" applyFont="1" applyFill="1" applyBorder="1" applyAlignment="1">
      <alignment horizontal="center"/>
    </xf>
    <xf numFmtId="14" fontId="19" fillId="33" borderId="17" xfId="0" applyNumberFormat="1" applyFont="1" applyFill="1" applyBorder="1" applyAlignment="1">
      <alignment horizontal="center"/>
    </xf>
    <xf numFmtId="0" fontId="21" fillId="36" borderId="17" xfId="0" applyFont="1" applyFill="1" applyBorder="1" applyAlignment="1">
      <alignment horizontal="center"/>
    </xf>
    <xf numFmtId="0" fontId="21" fillId="36" borderId="17" xfId="0" applyFont="1" applyFill="1" applyBorder="1" applyAlignment="1">
      <alignment horizontal="left"/>
    </xf>
    <xf numFmtId="0" fontId="22" fillId="37" borderId="17" xfId="0" quotePrefix="1" applyFont="1" applyFill="1" applyBorder="1" applyAlignment="1">
      <alignment horizontal="center"/>
    </xf>
    <xf numFmtId="0" fontId="21" fillId="0" borderId="17" xfId="0" applyFont="1" applyBorder="1"/>
    <xf numFmtId="49" fontId="21" fillId="36" borderId="19" xfId="42" applyNumberFormat="1" applyFont="1" applyFill="1" applyBorder="1" applyAlignment="1">
      <alignment horizontal="center"/>
    </xf>
    <xf numFmtId="0" fontId="21" fillId="36" borderId="19" xfId="42" quotePrefix="1" applyFont="1" applyFill="1" applyBorder="1" applyAlignment="1">
      <alignment horizontal="center"/>
    </xf>
    <xf numFmtId="0" fontId="19" fillId="36" borderId="19" xfId="0" applyFont="1" applyFill="1" applyBorder="1" applyAlignment="1">
      <alignment horizontal="center"/>
    </xf>
    <xf numFmtId="0" fontId="19" fillId="0" borderId="19" xfId="0" applyFont="1" applyBorder="1" applyAlignment="1">
      <alignment horizontal="center"/>
    </xf>
    <xf numFmtId="0" fontId="19" fillId="0" borderId="19" xfId="0" applyFont="1" applyBorder="1"/>
    <xf numFmtId="0" fontId="19" fillId="39" borderId="19" xfId="0" quotePrefix="1" applyFont="1" applyFill="1" applyBorder="1" applyAlignment="1">
      <alignment horizontal="center"/>
    </xf>
    <xf numFmtId="0" fontId="19" fillId="0" borderId="20" xfId="0" applyFont="1" applyBorder="1" applyAlignment="1">
      <alignment horizontal="center"/>
    </xf>
    <xf numFmtId="1" fontId="19" fillId="33" borderId="19" xfId="0" applyNumberFormat="1" applyFont="1" applyFill="1" applyBorder="1" applyAlignment="1">
      <alignment horizontal="center"/>
    </xf>
    <xf numFmtId="14" fontId="19" fillId="33" borderId="19" xfId="0" applyNumberFormat="1" applyFont="1" applyFill="1" applyBorder="1" applyAlignment="1">
      <alignment horizontal="center"/>
    </xf>
    <xf numFmtId="0" fontId="21" fillId="36" borderId="19" xfId="0" applyFont="1" applyFill="1" applyBorder="1" applyAlignment="1">
      <alignment horizontal="center"/>
    </xf>
    <xf numFmtId="0" fontId="21" fillId="36" borderId="19" xfId="0" applyFont="1" applyFill="1" applyBorder="1" applyAlignment="1">
      <alignment horizontal="left"/>
    </xf>
    <xf numFmtId="0" fontId="22" fillId="37" borderId="19" xfId="0" quotePrefix="1" applyFont="1" applyFill="1" applyBorder="1" applyAlignment="1">
      <alignment horizontal="center"/>
    </xf>
    <xf numFmtId="0" fontId="22" fillId="0" borderId="19" xfId="0" applyFont="1" applyBorder="1" applyAlignment="1">
      <alignment horizontal="center"/>
    </xf>
    <xf numFmtId="0" fontId="21" fillId="0" borderId="19" xfId="0" applyFont="1" applyBorder="1"/>
    <xf numFmtId="0" fontId="21" fillId="0" borderId="19" xfId="0" applyFont="1" applyBorder="1" applyAlignment="1">
      <alignment horizontal="center"/>
    </xf>
    <xf numFmtId="0" fontId="20" fillId="0" borderId="19" xfId="0" applyFont="1" applyBorder="1"/>
    <xf numFmtId="0" fontId="21" fillId="0" borderId="20" xfId="0" applyFont="1" applyBorder="1" applyAlignment="1">
      <alignment horizontal="center"/>
    </xf>
    <xf numFmtId="0" fontId="24" fillId="0" borderId="0" xfId="43" applyFont="1"/>
    <xf numFmtId="0" fontId="30" fillId="0" borderId="11" xfId="0" applyFont="1" applyBorder="1" applyAlignment="1">
      <alignment horizontal="center" vertical="center"/>
    </xf>
    <xf numFmtId="0" fontId="28" fillId="0" borderId="0" xfId="0" applyFont="1" applyAlignment="1">
      <alignment horizontal="left"/>
    </xf>
    <xf numFmtId="0" fontId="28" fillId="0" borderId="0" xfId="0" applyFont="1" applyAlignment="1">
      <alignment horizontal="left" wrapText="1"/>
    </xf>
    <xf numFmtId="0" fontId="24" fillId="0" borderId="0" xfId="0" applyFont="1" applyAlignment="1">
      <alignment horizontal="left" vertical="center" wrapText="1"/>
    </xf>
    <xf numFmtId="0" fontId="51" fillId="39" borderId="0" xfId="0" applyFont="1" applyFill="1" applyAlignment="1">
      <alignment horizontal="right" vertical="center"/>
    </xf>
    <xf numFmtId="0" fontId="51" fillId="39" borderId="0" xfId="0" applyFont="1" applyFill="1" applyAlignment="1">
      <alignment horizontal="center" vertical="center" wrapText="1"/>
    </xf>
    <xf numFmtId="0" fontId="51" fillId="39" borderId="0" xfId="0" applyFont="1" applyFill="1" applyAlignment="1">
      <alignment horizontal="left" vertical="center"/>
    </xf>
    <xf numFmtId="3" fontId="51" fillId="39" borderId="0" xfId="0" applyNumberFormat="1" applyFont="1" applyFill="1" applyAlignment="1">
      <alignment horizontal="right" vertical="center"/>
    </xf>
    <xf numFmtId="0" fontId="51" fillId="39" borderId="0" xfId="0" applyFont="1" applyFill="1" applyAlignment="1">
      <alignment horizontal="center" vertical="center"/>
    </xf>
    <xf numFmtId="0" fontId="51" fillId="39" borderId="0" xfId="0" applyFont="1" applyFill="1"/>
    <xf numFmtId="0" fontId="51" fillId="39" borderId="0" xfId="0" applyFont="1" applyFill="1" applyAlignment="1">
      <alignment horizontal="center"/>
    </xf>
    <xf numFmtId="0" fontId="51" fillId="39" borderId="0" xfId="0" applyFont="1" applyFill="1" applyAlignment="1">
      <alignment horizontal="right"/>
    </xf>
    <xf numFmtId="0" fontId="51" fillId="39" borderId="0" xfId="0" applyFont="1" applyFill="1" applyAlignment="1">
      <alignment horizontal="left"/>
    </xf>
    <xf numFmtId="0" fontId="52" fillId="0" borderId="0" xfId="0" applyFont="1" applyAlignment="1">
      <alignment horizontal="left"/>
    </xf>
    <xf numFmtId="3" fontId="30" fillId="0" borderId="17" xfId="42" applyNumberFormat="1" applyFont="1" applyBorder="1" applyAlignment="1">
      <alignment horizontal="right"/>
    </xf>
    <xf numFmtId="3" fontId="30" fillId="0" borderId="19" xfId="42" applyNumberFormat="1" applyFont="1" applyBorder="1" applyAlignment="1">
      <alignment horizontal="right"/>
    </xf>
    <xf numFmtId="3" fontId="30" fillId="0" borderId="19" xfId="0" applyNumberFormat="1" applyFont="1" applyBorder="1"/>
    <xf numFmtId="14" fontId="32" fillId="36" borderId="17" xfId="42" applyNumberFormat="1" applyFont="1" applyFill="1" applyBorder="1" applyAlignment="1">
      <alignment horizontal="center"/>
    </xf>
    <xf numFmtId="14" fontId="32" fillId="36" borderId="19" xfId="42" applyNumberFormat="1" applyFont="1" applyFill="1" applyBorder="1" applyAlignment="1">
      <alignment horizontal="center"/>
    </xf>
    <xf numFmtId="3" fontId="30" fillId="0" borderId="0" xfId="0" applyNumberFormat="1" applyFont="1"/>
    <xf numFmtId="0" fontId="21" fillId="41" borderId="0" xfId="0" applyFont="1" applyFill="1" applyAlignment="1">
      <alignment horizontal="center"/>
    </xf>
    <xf numFmtId="0" fontId="19" fillId="0" borderId="0" xfId="0" applyFont="1" applyAlignment="1">
      <alignment vertical="center"/>
    </xf>
    <xf numFmtId="0" fontId="19" fillId="0" borderId="17" xfId="0" applyFont="1" applyBorder="1" applyAlignment="1">
      <alignment horizontal="right"/>
    </xf>
    <xf numFmtId="0" fontId="54" fillId="0" borderId="17" xfId="0" quotePrefix="1" applyFont="1" applyBorder="1" applyAlignment="1">
      <alignment horizontal="center"/>
    </xf>
    <xf numFmtId="0" fontId="22" fillId="0" borderId="19" xfId="0" applyFont="1" applyBorder="1" applyAlignment="1">
      <alignment vertical="center" wrapText="1"/>
    </xf>
    <xf numFmtId="0" fontId="22" fillId="0" borderId="17" xfId="0" applyFont="1" applyBorder="1" applyAlignment="1">
      <alignment wrapText="1"/>
    </xf>
    <xf numFmtId="0" fontId="22" fillId="0" borderId="19" xfId="0" applyFont="1" applyBorder="1" applyAlignment="1">
      <alignment wrapText="1"/>
    </xf>
    <xf numFmtId="0" fontId="55" fillId="36" borderId="19" xfId="42" quotePrefix="1" applyFont="1" applyFill="1" applyBorder="1" applyAlignment="1">
      <alignment horizontal="center"/>
    </xf>
    <xf numFmtId="0" fontId="21" fillId="0" borderId="0" xfId="0" applyFont="1" applyAlignment="1">
      <alignment horizontal="center" vertical="center" wrapText="1"/>
    </xf>
    <xf numFmtId="0" fontId="21" fillId="37" borderId="0" xfId="0" applyFont="1" applyFill="1" applyAlignment="1">
      <alignment horizontal="center" wrapText="1"/>
    </xf>
    <xf numFmtId="0" fontId="38" fillId="33" borderId="11" xfId="0" applyFont="1" applyFill="1" applyBorder="1" applyAlignment="1">
      <alignment horizontal="center" vertical="center"/>
    </xf>
    <xf numFmtId="0" fontId="38" fillId="33" borderId="12" xfId="0" applyFont="1" applyFill="1" applyBorder="1" applyAlignment="1">
      <alignment horizontal="center" vertical="center"/>
    </xf>
    <xf numFmtId="0" fontId="28" fillId="0" borderId="0" xfId="0" applyFont="1" applyAlignment="1">
      <alignment horizontal="center" wrapText="1"/>
    </xf>
    <xf numFmtId="0" fontId="24" fillId="0" borderId="0" xfId="0" applyFont="1" applyAlignment="1">
      <alignment horizontal="center" vertical="center" wrapText="1"/>
    </xf>
    <xf numFmtId="14" fontId="21" fillId="37" borderId="10" xfId="0" applyNumberFormat="1" applyFont="1" applyFill="1" applyBorder="1" applyAlignment="1">
      <alignment horizontal="center" vertical="center"/>
    </xf>
    <xf numFmtId="14" fontId="21" fillId="37" borderId="11" xfId="0" applyNumberFormat="1" applyFont="1" applyFill="1" applyBorder="1" applyAlignment="1">
      <alignment horizontal="center" vertical="center"/>
    </xf>
    <xf numFmtId="14" fontId="21" fillId="37" borderId="12" xfId="0" applyNumberFormat="1" applyFont="1" applyFill="1" applyBorder="1" applyAlignment="1">
      <alignment horizontal="center" vertical="center"/>
    </xf>
    <xf numFmtId="3" fontId="33" fillId="40" borderId="0" xfId="0" quotePrefix="1" applyNumberFormat="1" applyFont="1" applyFill="1" applyAlignment="1">
      <alignment horizontal="left" vertical="center" wrapText="1"/>
    </xf>
    <xf numFmtId="3" fontId="33" fillId="40" borderId="0" xfId="0" applyNumberFormat="1" applyFont="1" applyFill="1" applyAlignment="1">
      <alignment horizontal="left" vertical="center" wrapText="1"/>
    </xf>
    <xf numFmtId="3" fontId="33" fillId="40" borderId="15" xfId="0" applyNumberFormat="1" applyFont="1" applyFill="1" applyBorder="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allaad 2" xfId="42" xr:uid="{00000000-0005-0000-0000-00001C000000}"/>
    <cellStyle name="Normal" xfId="0" builtinId="0"/>
    <cellStyle name="Normal 2" xfId="43" xr:uid="{00000000-0005-0000-0000-00001D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
    <dxf>
      <fill>
        <patternFill>
          <bgColor theme="7" tint="0.79998168889431442"/>
        </patternFill>
      </fill>
    </dxf>
    <dxf>
      <fill>
        <patternFill>
          <bgColor theme="0" tint="-4.9989318521683403E-2"/>
        </patternFill>
      </fill>
    </dxf>
    <dxf>
      <fill>
        <patternFill>
          <bgColor theme="0" tint="-4.9989318521683403E-2"/>
        </patternFill>
      </fill>
    </dxf>
    <dxf>
      <font>
        <color rgb="FF9C0006"/>
      </font>
    </dxf>
    <dxf>
      <fill>
        <patternFill>
          <bgColor theme="0" tint="-4.9989318521683403E-2"/>
        </patternFill>
      </fill>
    </dxf>
  </dxfs>
  <tableStyles count="0" defaultTableStyle="TableStyleMedium2" defaultPivotStyle="PivotStyleLight16"/>
  <colors>
    <mruColors>
      <color rgb="FF0000FF"/>
      <color rgb="FFFFFFCC"/>
      <color rgb="FFFF00FF"/>
      <color rgb="FF66FFFF"/>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165100</xdr:colOff>
      <xdr:row>4</xdr:row>
      <xdr:rowOff>95250</xdr:rowOff>
    </xdr:from>
    <xdr:to>
      <xdr:col>18</xdr:col>
      <xdr:colOff>171450</xdr:colOff>
      <xdr:row>5</xdr:row>
      <xdr:rowOff>127000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9728200" y="749300"/>
          <a:ext cx="6350" cy="222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171450</xdr:colOff>
      <xdr:row>5</xdr:row>
      <xdr:rowOff>19050</xdr:rowOff>
    </xdr:from>
    <xdr:to>
      <xdr:col>19</xdr:col>
      <xdr:colOff>177800</xdr:colOff>
      <xdr:row>5</xdr:row>
      <xdr:rowOff>158750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9982200" y="863600"/>
          <a:ext cx="6350" cy="139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AF23"/>
  <sheetViews>
    <sheetView tabSelected="1" workbookViewId="0">
      <pane xSplit="1" ySplit="7" topLeftCell="B8" activePane="bottomRight" state="frozen"/>
      <selection pane="topRight" activeCell="B1" sqref="B1"/>
      <selection pane="bottomLeft" activeCell="A4" sqref="A4"/>
      <selection pane="bottomRight" activeCell="F26" sqref="F26"/>
    </sheetView>
  </sheetViews>
  <sheetFormatPr defaultColWidth="9.140625" defaultRowHeight="15" customHeight="1" x14ac:dyDescent="0.15"/>
  <cols>
    <col min="1" max="1" width="11.28515625" style="6" customWidth="1"/>
    <col min="2" max="2" width="4" style="7" customWidth="1"/>
    <col min="3" max="3" width="5.85546875" style="7" customWidth="1"/>
    <col min="4" max="4" width="18" style="36" customWidth="1"/>
    <col min="5" max="5" width="9.42578125" style="10" customWidth="1"/>
    <col min="6" max="6" width="7.5703125" style="7" customWidth="1"/>
    <col min="7" max="7" width="4.85546875" style="7" customWidth="1"/>
    <col min="8" max="8" width="3.5703125" style="11" customWidth="1"/>
    <col min="9" max="9" width="6.85546875" style="11" customWidth="1"/>
    <col min="10" max="10" width="6.140625" style="9" customWidth="1"/>
    <col min="11" max="11" width="7.42578125" style="9" customWidth="1"/>
    <col min="12" max="12" width="6.42578125" style="9" customWidth="1"/>
    <col min="13" max="13" width="5.5703125" style="9" customWidth="1"/>
    <col min="14" max="14" width="7.42578125" style="9" hidden="1" customWidth="1"/>
    <col min="15" max="15" width="6.85546875" style="8" customWidth="1"/>
    <col min="16" max="16" width="6.42578125" style="7" customWidth="1"/>
    <col min="17" max="17" width="7.42578125" style="7" customWidth="1"/>
    <col min="18" max="18" width="6.28515625" style="7" customWidth="1"/>
    <col min="19" max="19" width="3.5703125" style="7" customWidth="1"/>
    <col min="20" max="20" width="6.28515625" style="7" customWidth="1"/>
    <col min="21" max="21" width="3.28515625" style="15" customWidth="1"/>
    <col min="22" max="22" width="2.7109375" style="46" hidden="1" customWidth="1"/>
    <col min="23" max="23" width="2.42578125" style="34" hidden="1" customWidth="1"/>
    <col min="24" max="24" width="3.140625" style="15" hidden="1" customWidth="1"/>
    <col min="25" max="25" width="3.85546875" style="15" hidden="1" customWidth="1"/>
    <col min="26" max="26" width="4.7109375" style="15" hidden="1" customWidth="1"/>
    <col min="27" max="27" width="4.85546875" style="18" customWidth="1"/>
    <col min="28" max="28" width="4.140625" style="7" customWidth="1"/>
    <col min="29" max="29" width="14.140625" style="44" customWidth="1"/>
    <col min="30" max="30" width="6.140625" style="12" hidden="1" customWidth="1"/>
    <col min="31" max="31" width="26.85546875" style="12" customWidth="1"/>
    <col min="32" max="32" width="12.140625" style="8" hidden="1" customWidth="1"/>
    <col min="33" max="16384" width="9.140625" style="8"/>
  </cols>
  <sheetData>
    <row r="1" spans="1:32" ht="21.6" customHeight="1" x14ac:dyDescent="0.15">
      <c r="A1" s="67" t="s">
        <v>394</v>
      </c>
      <c r="B1" s="48"/>
      <c r="C1" s="48"/>
      <c r="D1" s="49"/>
      <c r="E1" s="157" t="str">
        <f>IF(J1="T00","Volikogu kantselei",IF(J1="T011","Linnakantselei",IF(J1="T012","IT süsteemihalduse osakond",IF(J1="T013","Järelevalveosakond",IF(J1="T014","Rahvastikutoimingute osakond",IF(J1="T015","Sisekontrolli osakond",IF(J1="T02","Avalike suhete osakond",IF(J1="T03","Ruumiloome osakond",IF(J1="T04","Arhitektuuri ja ehituse osakond",IF(J1="T05","Linnaplaneerimise ja maakorralduse osakond",IF(J1="T06","Ettevõtluse arengu osakond",IF(J1="T10","Haridusosakond",IF(J1="T20","Kultuuriosakond",IF(J1="T30","Sotsiaal- ja tervishoiuosakond",IF(J1="T40","Linnamajanduse osakond",IF(J1="T50","Rahandusosakond",IF(J1="T60","Linnavarade osakond","")))))))))))))))))</f>
        <v>Avalike suhete osakond</v>
      </c>
      <c r="F1" s="158"/>
      <c r="G1" s="158"/>
      <c r="H1" s="158"/>
      <c r="I1" s="159"/>
      <c r="J1" s="53" t="s">
        <v>320</v>
      </c>
      <c r="O1" s="124" t="s">
        <v>335</v>
      </c>
      <c r="P1" s="125">
        <v>3823</v>
      </c>
      <c r="Q1" s="126" t="s">
        <v>334</v>
      </c>
      <c r="R1" s="75"/>
      <c r="S1" s="149" t="s">
        <v>349</v>
      </c>
      <c r="T1" s="84" t="s">
        <v>362</v>
      </c>
      <c r="X1" s="50"/>
      <c r="Y1" s="50"/>
      <c r="Z1" s="50"/>
      <c r="AA1" s="50"/>
      <c r="AB1" s="50"/>
      <c r="AC1" s="50"/>
    </row>
    <row r="2" spans="1:32" ht="21.6" customHeight="1" x14ac:dyDescent="0.15">
      <c r="A2" s="67"/>
      <c r="B2" s="48"/>
      <c r="C2" s="48"/>
      <c r="D2" s="49"/>
      <c r="E2" s="158"/>
      <c r="F2" s="158"/>
      <c r="G2" s="158"/>
      <c r="H2" s="158"/>
      <c r="I2" s="158"/>
      <c r="J2" s="120"/>
      <c r="O2" s="127" t="s">
        <v>388</v>
      </c>
      <c r="P2" s="128">
        <v>6050</v>
      </c>
      <c r="Q2" s="126" t="s">
        <v>334</v>
      </c>
      <c r="R2" s="75"/>
      <c r="S2" s="149"/>
      <c r="T2" s="84"/>
      <c r="X2" s="50"/>
      <c r="Y2" s="50"/>
      <c r="Z2" s="50"/>
      <c r="AA2" s="50"/>
      <c r="AB2" s="50"/>
      <c r="AC2" s="50"/>
    </row>
    <row r="3" spans="1:32" ht="15" customHeight="1" x14ac:dyDescent="0.15">
      <c r="A3" s="68" t="s">
        <v>311</v>
      </c>
      <c r="B3" s="67" t="s">
        <v>395</v>
      </c>
      <c r="C3" s="67"/>
      <c r="D3" s="67"/>
      <c r="E3" s="14">
        <f>SUBTOTAL(9,E8:E1048576)</f>
        <v>2265</v>
      </c>
      <c r="F3" s="133" t="s">
        <v>71</v>
      </c>
      <c r="I3" s="16"/>
      <c r="J3" s="69"/>
      <c r="K3" s="86"/>
      <c r="L3" s="150"/>
      <c r="M3" s="151"/>
      <c r="N3" s="51"/>
      <c r="O3" s="129"/>
      <c r="P3" s="130" t="s">
        <v>390</v>
      </c>
      <c r="Q3" s="130" t="s">
        <v>389</v>
      </c>
      <c r="S3" s="149"/>
      <c r="T3" s="84" t="s">
        <v>364</v>
      </c>
      <c r="U3" s="121" t="s">
        <v>72</v>
      </c>
      <c r="AB3" s="152"/>
      <c r="AC3" s="122"/>
    </row>
    <row r="4" spans="1:32" ht="15" customHeight="1" x14ac:dyDescent="0.15">
      <c r="B4" s="31" t="s">
        <v>6</v>
      </c>
      <c r="C4" s="32" t="s">
        <v>11</v>
      </c>
      <c r="D4" s="20"/>
      <c r="E4" s="21">
        <f>SUMIFS(E8:E4718,$B8:$B4718,$B4,$C8:$C4718,$C4)</f>
        <v>0</v>
      </c>
      <c r="F4" s="133" t="s">
        <v>266</v>
      </c>
      <c r="I4" s="13"/>
      <c r="O4" s="131" t="s">
        <v>391</v>
      </c>
      <c r="P4" s="132" t="s">
        <v>392</v>
      </c>
      <c r="Q4" s="130"/>
      <c r="S4" s="149"/>
      <c r="T4" s="84" t="s">
        <v>366</v>
      </c>
      <c r="AB4" s="152"/>
      <c r="AC4" s="122"/>
    </row>
    <row r="5" spans="1:32" ht="15" customHeight="1" x14ac:dyDescent="0.15">
      <c r="B5" s="31" t="s">
        <v>6</v>
      </c>
      <c r="C5" s="33" t="s">
        <v>13</v>
      </c>
      <c r="D5" s="28"/>
      <c r="E5" s="29">
        <f>SUMIFS(E8:E4718,$B8:$B4718,$B5,$C8:$C4718,$C5)</f>
        <v>2265</v>
      </c>
      <c r="F5" s="133" t="s">
        <v>267</v>
      </c>
      <c r="T5" s="84" t="s">
        <v>365</v>
      </c>
      <c r="AB5" s="153"/>
      <c r="AC5" s="123"/>
    </row>
    <row r="6" spans="1:32" ht="15" customHeight="1" x14ac:dyDescent="0.15">
      <c r="A6" s="154" t="s">
        <v>75</v>
      </c>
      <c r="B6" s="155"/>
      <c r="C6" s="155"/>
      <c r="D6" s="155"/>
      <c r="E6" s="155"/>
      <c r="F6" s="155"/>
      <c r="G6" s="155"/>
      <c r="H6" s="155"/>
      <c r="I6" s="155"/>
      <c r="J6" s="155"/>
      <c r="K6" s="155"/>
      <c r="L6" s="155"/>
      <c r="M6" s="155"/>
      <c r="N6" s="155"/>
      <c r="O6" s="155"/>
      <c r="P6" s="155"/>
      <c r="Q6" s="155"/>
      <c r="R6" s="156"/>
      <c r="S6" s="47"/>
      <c r="T6" s="47"/>
      <c r="AB6" s="153"/>
      <c r="AC6" s="123"/>
    </row>
    <row r="7" spans="1:32" s="17" customFormat="1" ht="31.5" customHeight="1" x14ac:dyDescent="0.25">
      <c r="A7" s="22" t="s">
        <v>0</v>
      </c>
      <c r="B7" s="26" t="s">
        <v>271</v>
      </c>
      <c r="C7" s="26" t="s">
        <v>70</v>
      </c>
      <c r="D7" s="25" t="s">
        <v>1</v>
      </c>
      <c r="E7" s="19" t="s">
        <v>2</v>
      </c>
      <c r="F7" s="26" t="s">
        <v>73</v>
      </c>
      <c r="G7" s="26" t="s">
        <v>69</v>
      </c>
      <c r="H7" s="52" t="s">
        <v>272</v>
      </c>
      <c r="I7" s="52" t="s">
        <v>273</v>
      </c>
      <c r="J7" s="52" t="s">
        <v>274</v>
      </c>
      <c r="K7" s="25" t="s">
        <v>3</v>
      </c>
      <c r="L7" s="25" t="s">
        <v>4</v>
      </c>
      <c r="M7" s="52" t="s">
        <v>270</v>
      </c>
      <c r="N7" s="52" t="s">
        <v>269</v>
      </c>
      <c r="O7" s="52" t="s">
        <v>268</v>
      </c>
      <c r="P7" s="26" t="s">
        <v>275</v>
      </c>
      <c r="Q7" s="17" t="s">
        <v>5</v>
      </c>
      <c r="R7" s="30" t="s">
        <v>74</v>
      </c>
      <c r="S7" s="70" t="s">
        <v>277</v>
      </c>
      <c r="T7" s="70" t="s">
        <v>360</v>
      </c>
      <c r="U7" s="23" t="s">
        <v>62</v>
      </c>
      <c r="V7" s="45" t="s">
        <v>63</v>
      </c>
      <c r="W7" s="24" t="s">
        <v>64</v>
      </c>
      <c r="X7" s="35" t="s">
        <v>65</v>
      </c>
      <c r="Y7" s="35" t="s">
        <v>66</v>
      </c>
      <c r="Z7" s="35" t="s">
        <v>67</v>
      </c>
      <c r="AA7" s="35" t="s">
        <v>68</v>
      </c>
      <c r="AB7" s="54" t="s">
        <v>276</v>
      </c>
      <c r="AC7" s="43" t="s">
        <v>76</v>
      </c>
      <c r="AD7" s="83" t="s">
        <v>363</v>
      </c>
      <c r="AE7" s="27" t="s">
        <v>367</v>
      </c>
      <c r="AF7" s="17" t="s">
        <v>265</v>
      </c>
    </row>
    <row r="8" spans="1:32" ht="40.5" customHeight="1" x14ac:dyDescent="0.15">
      <c r="A8" s="137">
        <f t="shared" ref="A8:A12" si="0">W8+1</f>
        <v>1</v>
      </c>
      <c r="B8" s="87" t="s">
        <v>6</v>
      </c>
      <c r="C8" s="88" t="str">
        <f>IF(P8="","Error",IF(OR(LEFT(P8,1)="3",LEFT(P8,3)="652",LEFT(P8,3)="655",LEFT(P8,4)="2585"),"Tulu","Kulu"))</f>
        <v>Kulu</v>
      </c>
      <c r="D8" s="148" t="s">
        <v>398</v>
      </c>
      <c r="E8" s="134">
        <v>1250</v>
      </c>
      <c r="F8" s="89" t="str">
        <f t="shared" ref="F8:F16" si="1">J$1</f>
        <v>T02</v>
      </c>
      <c r="G8" s="90" t="s">
        <v>89</v>
      </c>
      <c r="H8" s="91">
        <v>21</v>
      </c>
      <c r="I8" s="143" t="s">
        <v>397</v>
      </c>
      <c r="J8" s="142" t="s">
        <v>396</v>
      </c>
      <c r="K8" s="93"/>
      <c r="L8" s="93"/>
      <c r="M8" s="93"/>
      <c r="N8" s="93"/>
      <c r="O8" s="94" t="s">
        <v>396</v>
      </c>
      <c r="P8" s="107" t="str">
        <f>IF((LEFT(Q8,2)="35"),LEFT(Q8,4),IF((LEFT(Q8,3)="320"),"3200",IF((LEFT(Q8,4)="3818"),"3888",IF((LEFT(Q8,4)="3811"),LEFT(Q8,5),IF((LEFT(Q8,4)="3813"),LEFT(Q8,5),IF((LEFT(Q8,4)="3814"),LEFT(Q8,5),IF((TEXT(Q8,"########")="155106"),"1552",IF((TEXT(Q8,"########")="155109"),"1552",LEFT(Q8,4)))))))))</f>
        <v>5525</v>
      </c>
      <c r="Q8" s="91">
        <v>552520</v>
      </c>
      <c r="R8" s="95"/>
      <c r="S8" s="91" t="s">
        <v>393</v>
      </c>
      <c r="T8" s="91" t="s">
        <v>366</v>
      </c>
      <c r="U8" s="96">
        <f t="shared" ref="U8:U16" si="2">J$3</f>
        <v>0</v>
      </c>
      <c r="V8" s="96">
        <f t="shared" ref="V8:V16" si="3">K$3</f>
        <v>0</v>
      </c>
      <c r="W8" s="97">
        <f t="shared" ref="W8:W16" si="4">L$3</f>
        <v>0</v>
      </c>
      <c r="X8" s="89" t="str">
        <f>LEFT(P8,1)</f>
        <v>5</v>
      </c>
      <c r="Y8" s="89" t="str">
        <f>LEFT(P8,2)</f>
        <v>55</v>
      </c>
      <c r="Z8" s="89" t="str">
        <f>LEFT(P8,3)</f>
        <v>552</v>
      </c>
      <c r="AA8" s="89" t="str">
        <f>LEFT(P8,4)</f>
        <v>5525</v>
      </c>
      <c r="AB8" s="98" t="str">
        <f>LEFT(I8,2)</f>
        <v>01</v>
      </c>
      <c r="AC8" s="99" t="str">
        <f>INDEX('as nimek'!D:D,MATCH(EA_TEATIS!G8,'as nimek'!A:A,0))</f>
        <v>Avalike suhete osakond</v>
      </c>
      <c r="AD8" s="100" t="str">
        <f t="shared" ref="AD8:AD21" si="5">IF(G:G=101,"osak",IF(G:G=102,"HTK",IF(G:G=186,"KHK",IF(AND(G:G&gt;110,G:G&lt;151),"l/aed",IF(AND(G:G&gt;150,G:G&lt;182),"kool",IF(AND(G:G&gt;210,G:G&lt;215),"huvikool",""))))))</f>
        <v/>
      </c>
      <c r="AE8" s="145" t="s">
        <v>403</v>
      </c>
      <c r="AF8" s="101"/>
    </row>
    <row r="9" spans="1:32" ht="21.75" customHeight="1" x14ac:dyDescent="0.15">
      <c r="A9" s="138">
        <f t="shared" si="0"/>
        <v>1</v>
      </c>
      <c r="B9" s="102" t="s">
        <v>6</v>
      </c>
      <c r="C9" s="103" t="str">
        <f t="shared" ref="C9:C16" si="6">IF(P9="","Error",IF(OR(LEFT(P9,1)="3",LEFT(P9,3)="652",LEFT(P9,3)="655",LEFT(P9,4)="2585"),"Tulu","Kulu"))</f>
        <v>Kulu</v>
      </c>
      <c r="D9" s="148"/>
      <c r="E9" s="135">
        <v>180</v>
      </c>
      <c r="F9" s="104" t="str">
        <f t="shared" si="1"/>
        <v>T02</v>
      </c>
      <c r="G9" s="90" t="s">
        <v>89</v>
      </c>
      <c r="H9" s="91">
        <v>21</v>
      </c>
      <c r="I9" s="143" t="s">
        <v>397</v>
      </c>
      <c r="J9" s="142" t="s">
        <v>396</v>
      </c>
      <c r="K9" s="106"/>
      <c r="L9" s="106"/>
      <c r="M9" s="106"/>
      <c r="N9" s="106"/>
      <c r="O9" s="94" t="s">
        <v>396</v>
      </c>
      <c r="P9" s="107" t="str">
        <f t="shared" ref="P9:P16" si="7">IF((LEFT(Q9,2)="35"),LEFT(Q9,4),IF((LEFT(Q9,3)="320"),"3200",IF((LEFT(Q9,4)="3818"),"3888",IF((LEFT(Q9,4)="3811"),LEFT(Q9,5),IF((LEFT(Q9,4)="3813"),LEFT(Q9,5),IF((LEFT(Q9,4)="3814"),LEFT(Q9,5),IF((TEXT(Q9,"########")="155106"),"1552",IF((TEXT(Q9,"########")="155109"),"1552",LEFT(Q9,4)))))))))</f>
        <v>5525</v>
      </c>
      <c r="Q9" s="91">
        <v>552520</v>
      </c>
      <c r="R9" s="108"/>
      <c r="S9" s="105" t="s">
        <v>393</v>
      </c>
      <c r="T9" s="91" t="s">
        <v>366</v>
      </c>
      <c r="U9" s="109">
        <f t="shared" si="2"/>
        <v>0</v>
      </c>
      <c r="V9" s="109">
        <f t="shared" si="3"/>
        <v>0</v>
      </c>
      <c r="W9" s="110">
        <f t="shared" si="4"/>
        <v>0</v>
      </c>
      <c r="X9" s="104" t="str">
        <f>LEFT(P9,1)</f>
        <v>5</v>
      </c>
      <c r="Y9" s="104" t="str">
        <f>LEFT(P9,2)</f>
        <v>55</v>
      </c>
      <c r="Z9" s="104" t="str">
        <f>LEFT(P9,3)</f>
        <v>552</v>
      </c>
      <c r="AA9" s="104" t="str">
        <f>LEFT(P9,4)</f>
        <v>5525</v>
      </c>
      <c r="AB9" s="111" t="str">
        <f>LEFT(I9,2)</f>
        <v>01</v>
      </c>
      <c r="AC9" s="112" t="str">
        <f>INDEX('as nimek'!D:D,MATCH(EA_TEATIS!G9,'as nimek'!A:A,0))</f>
        <v>Avalike suhete osakond</v>
      </c>
      <c r="AD9" s="113" t="str">
        <f t="shared" si="5"/>
        <v/>
      </c>
      <c r="AE9" s="144" t="s">
        <v>399</v>
      </c>
      <c r="AF9" s="115"/>
    </row>
    <row r="10" spans="1:32" ht="17.45" customHeight="1" x14ac:dyDescent="0.15">
      <c r="A10" s="138">
        <f t="shared" si="0"/>
        <v>1</v>
      </c>
      <c r="B10" s="102" t="s">
        <v>6</v>
      </c>
      <c r="C10" s="103" t="str">
        <f t="shared" si="6"/>
        <v>Kulu</v>
      </c>
      <c r="D10" s="148"/>
      <c r="E10" s="136">
        <v>150</v>
      </c>
      <c r="F10" s="104" t="str">
        <f t="shared" si="1"/>
        <v>T02</v>
      </c>
      <c r="G10" s="90" t="s">
        <v>89</v>
      </c>
      <c r="H10" s="91">
        <v>21</v>
      </c>
      <c r="I10" s="143" t="s">
        <v>397</v>
      </c>
      <c r="J10" s="142" t="s">
        <v>396</v>
      </c>
      <c r="K10" s="106"/>
      <c r="L10" s="106"/>
      <c r="M10" s="106"/>
      <c r="N10" s="106"/>
      <c r="O10" s="94" t="s">
        <v>396</v>
      </c>
      <c r="P10" s="107" t="str">
        <f t="shared" si="7"/>
        <v>5525</v>
      </c>
      <c r="Q10" s="91">
        <v>552520</v>
      </c>
      <c r="R10" s="108"/>
      <c r="S10" s="105" t="s">
        <v>393</v>
      </c>
      <c r="T10" s="91" t="s">
        <v>366</v>
      </c>
      <c r="U10" s="109">
        <f t="shared" si="2"/>
        <v>0</v>
      </c>
      <c r="V10" s="109">
        <f t="shared" si="3"/>
        <v>0</v>
      </c>
      <c r="W10" s="110">
        <f t="shared" si="4"/>
        <v>0</v>
      </c>
      <c r="X10" s="104" t="str">
        <f>LEFT(P10,1)</f>
        <v>5</v>
      </c>
      <c r="Y10" s="104" t="str">
        <f>LEFT(P10,2)</f>
        <v>55</v>
      </c>
      <c r="Z10" s="104" t="str">
        <f>LEFT(P10,3)</f>
        <v>552</v>
      </c>
      <c r="AA10" s="104" t="str">
        <f>LEFT(P10,4)</f>
        <v>5525</v>
      </c>
      <c r="AB10" s="111" t="str">
        <f>LEFT(I10,2)</f>
        <v>01</v>
      </c>
      <c r="AC10" s="112" t="str">
        <f>INDEX('as nimek'!D:D,MATCH(EA_TEATIS!G10,'as nimek'!A:A,0))</f>
        <v>Avalike suhete osakond</v>
      </c>
      <c r="AD10" s="113" t="str">
        <f t="shared" si="5"/>
        <v/>
      </c>
      <c r="AE10" s="146" t="s">
        <v>400</v>
      </c>
      <c r="AF10" s="115"/>
    </row>
    <row r="11" spans="1:32" ht="17.45" customHeight="1" x14ac:dyDescent="0.15">
      <c r="A11" s="138">
        <f t="shared" si="0"/>
        <v>1</v>
      </c>
      <c r="B11" s="111" t="s">
        <v>6</v>
      </c>
      <c r="C11" s="147" t="str">
        <f t="shared" si="6"/>
        <v>Kulu</v>
      </c>
      <c r="D11" s="148"/>
      <c r="E11" s="136">
        <v>600</v>
      </c>
      <c r="F11" s="104" t="str">
        <f t="shared" si="1"/>
        <v>T02</v>
      </c>
      <c r="G11" s="90" t="s">
        <v>89</v>
      </c>
      <c r="H11" s="91">
        <v>21</v>
      </c>
      <c r="I11" s="143" t="s">
        <v>397</v>
      </c>
      <c r="J11" s="142" t="s">
        <v>396</v>
      </c>
      <c r="K11" s="106"/>
      <c r="L11" s="106"/>
      <c r="M11" s="106"/>
      <c r="N11" s="106"/>
      <c r="O11" s="94" t="s">
        <v>396</v>
      </c>
      <c r="P11" s="107" t="str">
        <f t="shared" si="7"/>
        <v>5525</v>
      </c>
      <c r="Q11" s="105">
        <v>552520</v>
      </c>
      <c r="R11" s="108"/>
      <c r="S11" s="105" t="s">
        <v>393</v>
      </c>
      <c r="T11" s="91" t="s">
        <v>366</v>
      </c>
      <c r="U11" s="109">
        <f t="shared" si="2"/>
        <v>0</v>
      </c>
      <c r="V11" s="109">
        <f t="shared" si="3"/>
        <v>0</v>
      </c>
      <c r="W11" s="110">
        <f t="shared" si="4"/>
        <v>0</v>
      </c>
      <c r="X11" s="104" t="str">
        <f t="shared" ref="X11:X16" si="8">LEFT(P11,1)</f>
        <v>5</v>
      </c>
      <c r="Y11" s="104" t="str">
        <f t="shared" ref="Y11:Y16" si="9">LEFT(P11,2)</f>
        <v>55</v>
      </c>
      <c r="Z11" s="104" t="str">
        <f t="shared" ref="Z11:Z16" si="10">LEFT(P11,3)</f>
        <v>552</v>
      </c>
      <c r="AA11" s="104" t="str">
        <f t="shared" ref="AA11:AA16" si="11">LEFT(P11,4)</f>
        <v>5525</v>
      </c>
      <c r="AB11" s="111" t="str">
        <f t="shared" ref="AB11:AB16" si="12">LEFT(I11,2)</f>
        <v>01</v>
      </c>
      <c r="AC11" s="112" t="str">
        <f>INDEX('as nimek'!D:D,MATCH(EA_TEATIS!G11,'as nimek'!A:A,0))</f>
        <v>Avalike suhete osakond</v>
      </c>
      <c r="AD11" s="113" t="str">
        <f t="shared" si="5"/>
        <v/>
      </c>
      <c r="AE11" s="146" t="s">
        <v>401</v>
      </c>
      <c r="AF11" s="115"/>
    </row>
    <row r="12" spans="1:32" ht="15" customHeight="1" x14ac:dyDescent="0.15">
      <c r="A12" s="138">
        <f t="shared" si="0"/>
        <v>1</v>
      </c>
      <c r="B12" s="102" t="s">
        <v>6</v>
      </c>
      <c r="C12" s="103" t="str">
        <f t="shared" si="6"/>
        <v>Kulu</v>
      </c>
      <c r="D12" s="148"/>
      <c r="E12" s="135">
        <v>85</v>
      </c>
      <c r="F12" s="104" t="str">
        <f t="shared" si="1"/>
        <v>T02</v>
      </c>
      <c r="G12" s="90" t="s">
        <v>89</v>
      </c>
      <c r="H12" s="91">
        <v>21</v>
      </c>
      <c r="I12" s="143" t="s">
        <v>397</v>
      </c>
      <c r="J12" s="142" t="s">
        <v>396</v>
      </c>
      <c r="K12" s="106"/>
      <c r="L12" s="106"/>
      <c r="M12" s="106"/>
      <c r="N12" s="106"/>
      <c r="O12" s="94" t="s">
        <v>396</v>
      </c>
      <c r="P12" s="107" t="str">
        <f t="shared" si="7"/>
        <v>5525</v>
      </c>
      <c r="Q12" s="105">
        <v>552520</v>
      </c>
      <c r="R12" s="108"/>
      <c r="S12" s="105" t="s">
        <v>393</v>
      </c>
      <c r="T12" s="91" t="s">
        <v>366</v>
      </c>
      <c r="U12" s="109">
        <f t="shared" si="2"/>
        <v>0</v>
      </c>
      <c r="V12" s="109">
        <f t="shared" si="3"/>
        <v>0</v>
      </c>
      <c r="W12" s="110">
        <f t="shared" si="4"/>
        <v>0</v>
      </c>
      <c r="X12" s="104" t="str">
        <f t="shared" si="8"/>
        <v>5</v>
      </c>
      <c r="Y12" s="104" t="str">
        <f t="shared" si="9"/>
        <v>55</v>
      </c>
      <c r="Z12" s="104" t="str">
        <f t="shared" si="10"/>
        <v>552</v>
      </c>
      <c r="AA12" s="104" t="str">
        <f t="shared" si="11"/>
        <v>5525</v>
      </c>
      <c r="AB12" s="111" t="str">
        <f t="shared" si="12"/>
        <v>01</v>
      </c>
      <c r="AC12" s="112" t="str">
        <f>INDEX('as nimek'!D:D,MATCH(EA_TEATIS!G12,'as nimek'!A:A,0))</f>
        <v>Avalike suhete osakond</v>
      </c>
      <c r="AD12" s="113" t="str">
        <f t="shared" si="5"/>
        <v/>
      </c>
      <c r="AE12" s="146" t="s">
        <v>402</v>
      </c>
      <c r="AF12" s="115"/>
    </row>
    <row r="13" spans="1:32" ht="15" hidden="1" customHeight="1" x14ac:dyDescent="0.15">
      <c r="A13" s="138">
        <f>W13+1</f>
        <v>1</v>
      </c>
      <c r="B13" s="102" t="s">
        <v>6</v>
      </c>
      <c r="C13" s="103" t="str">
        <f t="shared" si="6"/>
        <v>Error</v>
      </c>
      <c r="D13" s="141"/>
      <c r="E13" s="135"/>
      <c r="F13" s="104" t="str">
        <f t="shared" si="1"/>
        <v>T02</v>
      </c>
      <c r="G13" s="90"/>
      <c r="H13" s="91"/>
      <c r="I13" s="92"/>
      <c r="J13" s="106"/>
      <c r="K13" s="106"/>
      <c r="L13" s="106"/>
      <c r="M13" s="106"/>
      <c r="N13" s="106"/>
      <c r="O13" s="106"/>
      <c r="P13" s="107" t="str">
        <f t="shared" si="7"/>
        <v/>
      </c>
      <c r="Q13" s="105"/>
      <c r="R13" s="108"/>
      <c r="S13" s="105"/>
      <c r="T13" s="91"/>
      <c r="U13" s="109">
        <f t="shared" si="2"/>
        <v>0</v>
      </c>
      <c r="V13" s="109">
        <f t="shared" si="3"/>
        <v>0</v>
      </c>
      <c r="W13" s="110">
        <f t="shared" si="4"/>
        <v>0</v>
      </c>
      <c r="X13" s="104" t="str">
        <f t="shared" si="8"/>
        <v/>
      </c>
      <c r="Y13" s="104" t="str">
        <f t="shared" si="9"/>
        <v/>
      </c>
      <c r="Z13" s="104" t="str">
        <f t="shared" si="10"/>
        <v/>
      </c>
      <c r="AA13" s="104" t="str">
        <f t="shared" si="11"/>
        <v/>
      </c>
      <c r="AB13" s="111" t="str">
        <f t="shared" si="12"/>
        <v/>
      </c>
      <c r="AC13" s="112" t="e">
        <f>INDEX('as nimek'!D:D,MATCH(EA_TEATIS!G13,'as nimek'!A:A,0))</f>
        <v>#N/A</v>
      </c>
      <c r="AD13" s="113" t="str">
        <f t="shared" si="5"/>
        <v/>
      </c>
      <c r="AE13" s="114"/>
      <c r="AF13" s="115"/>
    </row>
    <row r="14" spans="1:32" ht="15" hidden="1" customHeight="1" x14ac:dyDescent="0.15">
      <c r="A14" s="138">
        <f t="shared" ref="A14:A16" si="13">W14+1</f>
        <v>1</v>
      </c>
      <c r="B14" s="102" t="s">
        <v>6</v>
      </c>
      <c r="C14" s="103" t="str">
        <f t="shared" si="6"/>
        <v>Error</v>
      </c>
      <c r="D14" s="141"/>
      <c r="E14" s="135"/>
      <c r="F14" s="104" t="str">
        <f t="shared" si="1"/>
        <v>T02</v>
      </c>
      <c r="G14" s="90"/>
      <c r="H14" s="91"/>
      <c r="I14" s="92"/>
      <c r="J14" s="106"/>
      <c r="K14" s="106"/>
      <c r="L14" s="106"/>
      <c r="M14" s="106"/>
      <c r="N14" s="106"/>
      <c r="O14" s="106"/>
      <c r="P14" s="107" t="str">
        <f t="shared" si="7"/>
        <v/>
      </c>
      <c r="Q14" s="105"/>
      <c r="R14" s="108"/>
      <c r="S14" s="105"/>
      <c r="T14" s="91"/>
      <c r="U14" s="109">
        <f t="shared" si="2"/>
        <v>0</v>
      </c>
      <c r="V14" s="109">
        <f t="shared" si="3"/>
        <v>0</v>
      </c>
      <c r="W14" s="110">
        <f t="shared" si="4"/>
        <v>0</v>
      </c>
      <c r="X14" s="104" t="str">
        <f t="shared" si="8"/>
        <v/>
      </c>
      <c r="Y14" s="104" t="str">
        <f t="shared" si="9"/>
        <v/>
      </c>
      <c r="Z14" s="104" t="str">
        <f t="shared" si="10"/>
        <v/>
      </c>
      <c r="AA14" s="104" t="str">
        <f t="shared" si="11"/>
        <v/>
      </c>
      <c r="AB14" s="111" t="str">
        <f t="shared" si="12"/>
        <v/>
      </c>
      <c r="AC14" s="112" t="e">
        <f>INDEX('as nimek'!D:D,MATCH(EA_TEATIS!G14,'as nimek'!A:A,0))</f>
        <v>#N/A</v>
      </c>
      <c r="AD14" s="113" t="str">
        <f t="shared" si="5"/>
        <v/>
      </c>
      <c r="AE14" s="114"/>
      <c r="AF14" s="115"/>
    </row>
    <row r="15" spans="1:32" ht="15" hidden="1" customHeight="1" x14ac:dyDescent="0.15">
      <c r="A15" s="138">
        <f t="shared" si="13"/>
        <v>1</v>
      </c>
      <c r="B15" s="102" t="s">
        <v>6</v>
      </c>
      <c r="C15" s="103" t="str">
        <f t="shared" si="6"/>
        <v>Error</v>
      </c>
      <c r="D15" s="141"/>
      <c r="E15" s="135"/>
      <c r="F15" s="104" t="str">
        <f t="shared" si="1"/>
        <v>T02</v>
      </c>
      <c r="G15" s="90"/>
      <c r="H15" s="91"/>
      <c r="I15" s="92"/>
      <c r="J15" s="106"/>
      <c r="K15" s="106"/>
      <c r="L15" s="106"/>
      <c r="M15" s="106"/>
      <c r="N15" s="106"/>
      <c r="O15" s="106"/>
      <c r="P15" s="107" t="str">
        <f t="shared" si="7"/>
        <v/>
      </c>
      <c r="Q15" s="105"/>
      <c r="R15" s="108"/>
      <c r="S15" s="105"/>
      <c r="T15" s="91"/>
      <c r="U15" s="109">
        <f t="shared" si="2"/>
        <v>0</v>
      </c>
      <c r="V15" s="109">
        <f t="shared" si="3"/>
        <v>0</v>
      </c>
      <c r="W15" s="110">
        <f t="shared" si="4"/>
        <v>0</v>
      </c>
      <c r="X15" s="104" t="str">
        <f t="shared" si="8"/>
        <v/>
      </c>
      <c r="Y15" s="104" t="str">
        <f t="shared" si="9"/>
        <v/>
      </c>
      <c r="Z15" s="104" t="str">
        <f t="shared" si="10"/>
        <v/>
      </c>
      <c r="AA15" s="104" t="str">
        <f t="shared" si="11"/>
        <v/>
      </c>
      <c r="AB15" s="111" t="str">
        <f t="shared" si="12"/>
        <v/>
      </c>
      <c r="AC15" s="112" t="e">
        <f>INDEX('as nimek'!D:D,MATCH(EA_TEATIS!G15,'as nimek'!A:A,0))</f>
        <v>#N/A</v>
      </c>
      <c r="AD15" s="113" t="str">
        <f t="shared" si="5"/>
        <v/>
      </c>
      <c r="AE15" s="114"/>
      <c r="AF15" s="115"/>
    </row>
    <row r="16" spans="1:32" ht="15" hidden="1" customHeight="1" x14ac:dyDescent="0.15">
      <c r="A16" s="138">
        <f t="shared" si="13"/>
        <v>1</v>
      </c>
      <c r="B16" s="102" t="s">
        <v>6</v>
      </c>
      <c r="C16" s="103" t="str">
        <f t="shared" si="6"/>
        <v>Error</v>
      </c>
      <c r="D16" s="141"/>
      <c r="E16" s="135"/>
      <c r="F16" s="104" t="str">
        <f t="shared" si="1"/>
        <v>T02</v>
      </c>
      <c r="G16" s="90"/>
      <c r="H16" s="91"/>
      <c r="I16" s="92"/>
      <c r="J16" s="106"/>
      <c r="K16" s="106"/>
      <c r="L16" s="106"/>
      <c r="M16" s="106"/>
      <c r="N16" s="106"/>
      <c r="O16" s="106"/>
      <c r="P16" s="107" t="str">
        <f t="shared" si="7"/>
        <v/>
      </c>
      <c r="Q16" s="105"/>
      <c r="R16" s="108"/>
      <c r="S16" s="105"/>
      <c r="T16" s="91"/>
      <c r="U16" s="109">
        <f t="shared" si="2"/>
        <v>0</v>
      </c>
      <c r="V16" s="109">
        <f t="shared" si="3"/>
        <v>0</v>
      </c>
      <c r="W16" s="110">
        <f t="shared" si="4"/>
        <v>0</v>
      </c>
      <c r="X16" s="104" t="str">
        <f t="shared" si="8"/>
        <v/>
      </c>
      <c r="Y16" s="104" t="str">
        <f t="shared" si="9"/>
        <v/>
      </c>
      <c r="Z16" s="104" t="str">
        <f t="shared" si="10"/>
        <v/>
      </c>
      <c r="AA16" s="104" t="str">
        <f t="shared" si="11"/>
        <v/>
      </c>
      <c r="AB16" s="111" t="str">
        <f t="shared" si="12"/>
        <v/>
      </c>
      <c r="AC16" s="112" t="e">
        <f>INDEX('as nimek'!D:D,MATCH(EA_TEATIS!G16,'as nimek'!A:A,0))</f>
        <v>#N/A</v>
      </c>
      <c r="AD16" s="113" t="str">
        <f t="shared" si="5"/>
        <v/>
      </c>
      <c r="AE16" s="114"/>
      <c r="AF16" s="115"/>
    </row>
    <row r="17" spans="1:32" ht="15" hidden="1" customHeight="1" x14ac:dyDescent="0.15">
      <c r="A17" s="138">
        <f t="shared" ref="A17:A20" si="14">W17+1</f>
        <v>1</v>
      </c>
      <c r="B17" s="111" t="s">
        <v>6</v>
      </c>
      <c r="C17" s="103" t="str">
        <f t="shared" ref="C17:C20" si="15">IF(P17="","Error",IF(OR(LEFT(P17,1)="3",LEFT(P17,3)="652",LEFT(P17,3)="655",LEFT(P17,4)="2585"),"Tulu","Kulu"))</f>
        <v>Error</v>
      </c>
      <c r="D17" s="141"/>
      <c r="E17" s="136"/>
      <c r="F17" s="104" t="str">
        <f t="shared" ref="F17:F20" si="16">J$1</f>
        <v>T02</v>
      </c>
      <c r="G17" s="90"/>
      <c r="H17" s="91"/>
      <c r="I17" s="92"/>
      <c r="J17" s="106"/>
      <c r="K17" s="117"/>
      <c r="L17" s="117"/>
      <c r="M17" s="117"/>
      <c r="N17" s="117"/>
      <c r="O17" s="106"/>
      <c r="P17" s="107" t="str">
        <f t="shared" ref="P17:P20" si="17">IF((LEFT(Q17,2)="35"),LEFT(Q17,4),IF((LEFT(Q17,3)="320"),"3200",IF((LEFT(Q17,4)="3818"),"3888",IF((LEFT(Q17,4)="3811"),LEFT(Q17,5),IF((LEFT(Q17,4)="3813"),LEFT(Q17,5),IF((LEFT(Q17,4)="3814"),LEFT(Q17,5),IF((TEXT(Q17,"########")="155106"),"1552",IF((TEXT(Q17,"########")="155109"),"1552",LEFT(Q17,4)))))))))</f>
        <v/>
      </c>
      <c r="Q17" s="116"/>
      <c r="R17" s="118"/>
      <c r="S17" s="105"/>
      <c r="T17" s="91"/>
      <c r="U17" s="109">
        <f t="shared" ref="U17:U20" si="18">J$3</f>
        <v>0</v>
      </c>
      <c r="V17" s="109">
        <f t="shared" ref="V17:V20" si="19">K$3</f>
        <v>0</v>
      </c>
      <c r="W17" s="110">
        <f t="shared" ref="W17:W20" si="20">L$3</f>
        <v>0</v>
      </c>
      <c r="X17" s="104" t="str">
        <f t="shared" ref="X17:X20" si="21">LEFT(P17,1)</f>
        <v/>
      </c>
      <c r="Y17" s="104" t="str">
        <f t="shared" ref="Y17:Y20" si="22">LEFT(P17,2)</f>
        <v/>
      </c>
      <c r="Z17" s="104" t="str">
        <f t="shared" ref="Z17:Z20" si="23">LEFT(P17,3)</f>
        <v/>
      </c>
      <c r="AA17" s="104" t="str">
        <f t="shared" ref="AA17:AA23" si="24">LEFT(P17,4)</f>
        <v/>
      </c>
      <c r="AB17" s="111" t="str">
        <f t="shared" ref="AB17:AB20" si="25">LEFT(I17,2)</f>
        <v/>
      </c>
      <c r="AC17" s="112" t="e">
        <f>INDEX('as nimek'!D:D,MATCH(EA_TEATIS!G17,'as nimek'!A:A,0))</f>
        <v>#N/A</v>
      </c>
      <c r="AD17" s="113" t="str">
        <f t="shared" si="5"/>
        <v/>
      </c>
      <c r="AE17" s="114"/>
      <c r="AF17" s="115"/>
    </row>
    <row r="18" spans="1:32" ht="15" hidden="1" customHeight="1" x14ac:dyDescent="0.15">
      <c r="A18" s="138">
        <f t="shared" si="14"/>
        <v>1</v>
      </c>
      <c r="B18" s="111" t="s">
        <v>6</v>
      </c>
      <c r="C18" s="103" t="str">
        <f t="shared" si="15"/>
        <v>Error</v>
      </c>
      <c r="D18" s="141"/>
      <c r="E18" s="136"/>
      <c r="F18" s="104" t="str">
        <f t="shared" si="16"/>
        <v>T02</v>
      </c>
      <c r="G18" s="90"/>
      <c r="H18" s="91"/>
      <c r="I18" s="92"/>
      <c r="J18" s="106"/>
      <c r="K18" s="117"/>
      <c r="L18" s="117"/>
      <c r="M18" s="117"/>
      <c r="N18" s="117"/>
      <c r="O18" s="106"/>
      <c r="P18" s="107" t="str">
        <f t="shared" si="17"/>
        <v/>
      </c>
      <c r="Q18" s="116"/>
      <c r="R18" s="118"/>
      <c r="S18" s="105"/>
      <c r="T18" s="91"/>
      <c r="U18" s="109">
        <f t="shared" si="18"/>
        <v>0</v>
      </c>
      <c r="V18" s="109">
        <f t="shared" si="19"/>
        <v>0</v>
      </c>
      <c r="W18" s="110">
        <f t="shared" si="20"/>
        <v>0</v>
      </c>
      <c r="X18" s="104" t="str">
        <f t="shared" si="21"/>
        <v/>
      </c>
      <c r="Y18" s="104" t="str">
        <f t="shared" si="22"/>
        <v/>
      </c>
      <c r="Z18" s="104" t="str">
        <f t="shared" si="23"/>
        <v/>
      </c>
      <c r="AA18" s="104" t="str">
        <f t="shared" si="24"/>
        <v/>
      </c>
      <c r="AB18" s="111" t="str">
        <f t="shared" si="25"/>
        <v/>
      </c>
      <c r="AC18" s="112" t="e">
        <f>INDEX('as nimek'!D:D,MATCH(EA_TEATIS!G18,'as nimek'!A:A,0))</f>
        <v>#N/A</v>
      </c>
      <c r="AD18" s="113" t="str">
        <f t="shared" si="5"/>
        <v/>
      </c>
      <c r="AE18" s="114"/>
      <c r="AF18" s="115"/>
    </row>
    <row r="19" spans="1:32" ht="15" hidden="1" customHeight="1" x14ac:dyDescent="0.15">
      <c r="A19" s="138">
        <f t="shared" si="14"/>
        <v>1</v>
      </c>
      <c r="B19" s="111" t="s">
        <v>6</v>
      </c>
      <c r="C19" s="103" t="str">
        <f t="shared" si="15"/>
        <v>Error</v>
      </c>
      <c r="D19" s="141"/>
      <c r="E19" s="136"/>
      <c r="F19" s="104" t="str">
        <f t="shared" si="16"/>
        <v>T02</v>
      </c>
      <c r="G19" s="90"/>
      <c r="H19" s="91"/>
      <c r="I19" s="92"/>
      <c r="J19" s="106"/>
      <c r="K19" s="117"/>
      <c r="L19" s="117"/>
      <c r="M19" s="117"/>
      <c r="N19" s="117"/>
      <c r="O19" s="106"/>
      <c r="P19" s="107" t="str">
        <f t="shared" si="17"/>
        <v/>
      </c>
      <c r="Q19" s="116"/>
      <c r="R19" s="118"/>
      <c r="S19" s="105"/>
      <c r="T19" s="91"/>
      <c r="U19" s="109">
        <f t="shared" si="18"/>
        <v>0</v>
      </c>
      <c r="V19" s="109">
        <f t="shared" si="19"/>
        <v>0</v>
      </c>
      <c r="W19" s="110">
        <f t="shared" si="20"/>
        <v>0</v>
      </c>
      <c r="X19" s="104" t="str">
        <f t="shared" si="21"/>
        <v/>
      </c>
      <c r="Y19" s="104" t="str">
        <f t="shared" si="22"/>
        <v/>
      </c>
      <c r="Z19" s="104" t="str">
        <f t="shared" si="23"/>
        <v/>
      </c>
      <c r="AA19" s="104" t="str">
        <f t="shared" si="24"/>
        <v/>
      </c>
      <c r="AB19" s="111" t="str">
        <f t="shared" si="25"/>
        <v/>
      </c>
      <c r="AC19" s="112" t="e">
        <f>INDEX('as nimek'!D:D,MATCH(EA_TEATIS!G19,'as nimek'!A:A,0))</f>
        <v>#N/A</v>
      </c>
      <c r="AD19" s="113" t="str">
        <f t="shared" si="5"/>
        <v/>
      </c>
      <c r="AE19" s="114"/>
      <c r="AF19" s="115"/>
    </row>
    <row r="20" spans="1:32" ht="15" hidden="1" customHeight="1" x14ac:dyDescent="0.15">
      <c r="A20" s="138">
        <f t="shared" si="14"/>
        <v>1</v>
      </c>
      <c r="B20" s="111" t="s">
        <v>6</v>
      </c>
      <c r="C20" s="103" t="str">
        <f t="shared" si="15"/>
        <v>Error</v>
      </c>
      <c r="D20" s="141"/>
      <c r="E20" s="136"/>
      <c r="F20" s="104" t="str">
        <f t="shared" si="16"/>
        <v>T02</v>
      </c>
      <c r="G20" s="90"/>
      <c r="H20" s="91"/>
      <c r="I20" s="92"/>
      <c r="J20" s="106"/>
      <c r="K20" s="117"/>
      <c r="L20" s="117"/>
      <c r="M20" s="117"/>
      <c r="N20" s="117"/>
      <c r="O20" s="106"/>
      <c r="P20" s="107" t="str">
        <f t="shared" si="17"/>
        <v/>
      </c>
      <c r="Q20" s="116"/>
      <c r="R20" s="118"/>
      <c r="S20" s="105"/>
      <c r="T20" s="91"/>
      <c r="U20" s="109">
        <f t="shared" si="18"/>
        <v>0</v>
      </c>
      <c r="V20" s="109">
        <f t="shared" si="19"/>
        <v>0</v>
      </c>
      <c r="W20" s="110">
        <f t="shared" si="20"/>
        <v>0</v>
      </c>
      <c r="X20" s="104" t="str">
        <f t="shared" si="21"/>
        <v/>
      </c>
      <c r="Y20" s="104" t="str">
        <f t="shared" si="22"/>
        <v/>
      </c>
      <c r="Z20" s="104" t="str">
        <f t="shared" si="23"/>
        <v/>
      </c>
      <c r="AA20" s="104" t="str">
        <f t="shared" si="24"/>
        <v/>
      </c>
      <c r="AB20" s="111" t="str">
        <f t="shared" si="25"/>
        <v/>
      </c>
      <c r="AC20" s="112" t="e">
        <f>INDEX('as nimek'!D:D,MATCH(EA_TEATIS!G20,'as nimek'!A:A,0))</f>
        <v>#N/A</v>
      </c>
      <c r="AD20" s="113" t="str">
        <f t="shared" si="5"/>
        <v/>
      </c>
      <c r="AE20" s="114"/>
      <c r="AF20" s="115"/>
    </row>
    <row r="21" spans="1:32" ht="15" hidden="1" customHeight="1" x14ac:dyDescent="0.15">
      <c r="A21" s="138">
        <f t="shared" ref="A21:A23" si="26">W21+1</f>
        <v>1</v>
      </c>
      <c r="B21" s="111" t="s">
        <v>6</v>
      </c>
      <c r="C21" s="103" t="str">
        <f t="shared" ref="C21:C23" si="27">IF(P21="","Error",IF(OR(LEFT(P21,1)="3",LEFT(P21,3)="652",LEFT(P21,3)="655",LEFT(P21,4)="2585"),"Tulu","Kulu"))</f>
        <v>Error</v>
      </c>
      <c r="D21" s="141"/>
      <c r="E21" s="136"/>
      <c r="F21" s="104" t="str">
        <f t="shared" ref="F21:F23" si="28">J$1</f>
        <v>T02</v>
      </c>
      <c r="G21" s="90"/>
      <c r="H21" s="91"/>
      <c r="I21" s="92"/>
      <c r="J21" s="106"/>
      <c r="K21" s="117"/>
      <c r="L21" s="117"/>
      <c r="M21" s="117"/>
      <c r="N21" s="117"/>
      <c r="O21" s="106"/>
      <c r="P21" s="107" t="str">
        <f t="shared" ref="P21:P23" si="29">IF((LEFT(Q21,2)="35"),LEFT(Q21,4),IF((LEFT(Q21,3)="320"),"3200",IF((LEFT(Q21,4)="3818"),"3888",IF((LEFT(Q21,4)="3811"),LEFT(Q21,5),IF((LEFT(Q21,4)="3813"),LEFT(Q21,5),IF((LEFT(Q21,4)="3814"),LEFT(Q21,5),IF((TEXT(Q21,"########")="155106"),"1552",IF((TEXT(Q21,"########")="155109"),"1552",LEFT(Q21,4)))))))))</f>
        <v/>
      </c>
      <c r="Q21" s="116"/>
      <c r="R21" s="118"/>
      <c r="S21" s="105"/>
      <c r="T21" s="91"/>
      <c r="U21" s="109">
        <f t="shared" ref="U21:W23" si="30">J$3</f>
        <v>0</v>
      </c>
      <c r="V21" s="109">
        <f t="shared" si="30"/>
        <v>0</v>
      </c>
      <c r="W21" s="110">
        <f t="shared" si="30"/>
        <v>0</v>
      </c>
      <c r="X21" s="104" t="str">
        <f t="shared" ref="X21:X23" si="31">LEFT(P21,1)</f>
        <v/>
      </c>
      <c r="Y21" s="104" t="str">
        <f t="shared" ref="Y21:Y23" si="32">LEFT(P21,2)</f>
        <v/>
      </c>
      <c r="Z21" s="104" t="str">
        <f t="shared" ref="Z21:Z23" si="33">LEFT(P21,3)</f>
        <v/>
      </c>
      <c r="AA21" s="104" t="str">
        <f t="shared" si="24"/>
        <v/>
      </c>
      <c r="AB21" s="111" t="str">
        <f t="shared" ref="AB21:AB23" si="34">LEFT(I21,2)</f>
        <v/>
      </c>
      <c r="AC21" s="112" t="e">
        <f>INDEX('as nimek'!D:D,MATCH(EA_TEATIS!G21,'as nimek'!A:A,0))</f>
        <v>#N/A</v>
      </c>
      <c r="AD21" s="113" t="str">
        <f t="shared" si="5"/>
        <v/>
      </c>
      <c r="AE21" s="114"/>
      <c r="AF21" s="115"/>
    </row>
    <row r="22" spans="1:32" ht="15" hidden="1" customHeight="1" x14ac:dyDescent="0.15">
      <c r="A22" s="138">
        <f t="shared" si="26"/>
        <v>1</v>
      </c>
      <c r="B22" s="111" t="s">
        <v>6</v>
      </c>
      <c r="C22" s="103" t="str">
        <f t="shared" si="27"/>
        <v>Error</v>
      </c>
      <c r="D22" s="141"/>
      <c r="E22" s="139"/>
      <c r="F22" s="104" t="str">
        <f t="shared" si="28"/>
        <v>T02</v>
      </c>
      <c r="G22" s="90"/>
      <c r="H22" s="91"/>
      <c r="I22" s="92"/>
      <c r="J22" s="106"/>
      <c r="P22" s="140" t="str">
        <f t="shared" si="29"/>
        <v/>
      </c>
      <c r="S22" s="105"/>
      <c r="T22" s="91"/>
      <c r="U22" s="109">
        <f t="shared" si="30"/>
        <v>0</v>
      </c>
      <c r="V22" s="109">
        <f t="shared" si="30"/>
        <v>0</v>
      </c>
      <c r="W22" s="110">
        <f t="shared" si="30"/>
        <v>0</v>
      </c>
      <c r="X22" s="104" t="str">
        <f t="shared" si="31"/>
        <v/>
      </c>
      <c r="Y22" s="104" t="str">
        <f t="shared" si="32"/>
        <v/>
      </c>
      <c r="Z22" s="104" t="str">
        <f t="shared" si="33"/>
        <v/>
      </c>
      <c r="AA22" s="104" t="str">
        <f t="shared" si="24"/>
        <v/>
      </c>
      <c r="AB22" s="111" t="str">
        <f t="shared" si="34"/>
        <v/>
      </c>
      <c r="AC22" s="112" t="e">
        <f>INDEX('as nimek'!D:D,MATCH(EA_TEATIS!G22,'as nimek'!A:A,0))</f>
        <v>#N/A</v>
      </c>
    </row>
    <row r="23" spans="1:32" ht="17.25" hidden="1" customHeight="1" x14ac:dyDescent="0.15">
      <c r="A23" s="138">
        <f t="shared" si="26"/>
        <v>1</v>
      </c>
      <c r="B23" s="111" t="s">
        <v>6</v>
      </c>
      <c r="C23" s="103" t="str">
        <f t="shared" si="27"/>
        <v>Error</v>
      </c>
      <c r="D23" s="141"/>
      <c r="E23" s="139"/>
      <c r="F23" s="104" t="str">
        <f t="shared" si="28"/>
        <v>T02</v>
      </c>
      <c r="G23" s="90"/>
      <c r="H23" s="91"/>
      <c r="I23" s="92"/>
      <c r="J23" s="106"/>
      <c r="P23" s="140" t="str">
        <f t="shared" si="29"/>
        <v/>
      </c>
      <c r="S23" s="105"/>
      <c r="T23" s="91"/>
      <c r="U23" s="109">
        <f t="shared" si="30"/>
        <v>0</v>
      </c>
      <c r="V23" s="109">
        <f t="shared" si="30"/>
        <v>0</v>
      </c>
      <c r="W23" s="110">
        <f t="shared" si="30"/>
        <v>0</v>
      </c>
      <c r="X23" s="104" t="str">
        <f t="shared" si="31"/>
        <v/>
      </c>
      <c r="Y23" s="104" t="str">
        <f t="shared" si="32"/>
        <v/>
      </c>
      <c r="Z23" s="104" t="str">
        <f t="shared" si="33"/>
        <v/>
      </c>
      <c r="AA23" s="104" t="str">
        <f t="shared" si="24"/>
        <v/>
      </c>
      <c r="AB23" s="111" t="str">
        <f t="shared" si="34"/>
        <v/>
      </c>
      <c r="AC23" s="112" t="e">
        <f>INDEX('as nimek'!D:D,MATCH(EA_TEATIS!G23,'as nimek'!A:A,0))</f>
        <v>#N/A</v>
      </c>
    </row>
  </sheetData>
  <autoFilter ref="A7:AF21" xr:uid="{00000000-0009-0000-0000-000000000000}"/>
  <mergeCells count="7">
    <mergeCell ref="D8:D12"/>
    <mergeCell ref="S1:S4"/>
    <mergeCell ref="L3:M3"/>
    <mergeCell ref="AB3:AB4"/>
    <mergeCell ref="AB5:AB6"/>
    <mergeCell ref="A6:R6"/>
    <mergeCell ref="E1:I2"/>
  </mergeCells>
  <phoneticPr fontId="53" type="noConversion"/>
  <conditionalFormatting sqref="C1:C1048576">
    <cfRule type="containsText" dxfId="4" priority="17" operator="containsText" text="Error">
      <formula>NOT(ISERROR(SEARCH("Error",C1)))</formula>
    </cfRule>
    <cfRule type="containsText" dxfId="3" priority="20" operator="containsText" text="Error">
      <formula>NOT(ISERROR(SEARCH("Error",C1)))</formula>
    </cfRule>
  </conditionalFormatting>
  <conditionalFormatting sqref="P1:P1048576">
    <cfRule type="containsText" dxfId="2" priority="4" operator="containsText" text="350*">
      <formula>NOT(ISERROR(SEARCH("350*",P1)))</formula>
    </cfRule>
    <cfRule type="containsText" dxfId="1" priority="5" operator="containsText" text="3823">
      <formula>NOT(ISERROR(SEARCH("3823",P1)))</formula>
    </cfRule>
  </conditionalFormatting>
  <conditionalFormatting sqref="P8:P21">
    <cfRule type="expression" dxfId="0" priority="1">
      <formula>_xlfn.ISFORMULA(P8)</formula>
    </cfRule>
  </conditionalFormatting>
  <pageMargins left="0.7" right="0.7" top="0.75" bottom="0.75" header="0.3" footer="0.3"/>
  <pageSetup paperSize="9" scale="1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workbookViewId="0">
      <selection activeCell="F73" sqref="F73"/>
    </sheetView>
  </sheetViews>
  <sheetFormatPr defaultColWidth="9.140625" defaultRowHeight="15" customHeight="1" x14ac:dyDescent="0.15"/>
  <cols>
    <col min="1" max="1" width="6.5703125" style="37" customWidth="1"/>
    <col min="2" max="2" width="41.140625" style="38" customWidth="1"/>
    <col min="3" max="3" width="9.85546875" style="38" customWidth="1"/>
    <col min="4" max="4" width="27.5703125" style="38" customWidth="1"/>
    <col min="5" max="5" width="17.28515625" style="62" customWidth="1"/>
    <col min="6" max="6" width="33.5703125" style="38" customWidth="1"/>
    <col min="7" max="7" width="32.5703125" style="38" customWidth="1"/>
    <col min="8" max="8" width="15.140625" style="38" customWidth="1"/>
    <col min="9" max="16384" width="9.140625" style="38"/>
  </cols>
  <sheetData>
    <row r="1" spans="1:6" ht="15" customHeight="1" x14ac:dyDescent="0.15">
      <c r="A1" s="37" t="s">
        <v>174</v>
      </c>
      <c r="B1" s="38" t="s">
        <v>77</v>
      </c>
      <c r="C1" s="38" t="s">
        <v>187</v>
      </c>
      <c r="D1" s="38" t="s">
        <v>264</v>
      </c>
      <c r="E1" s="62" t="s">
        <v>316</v>
      </c>
    </row>
    <row r="2" spans="1:6" ht="15" customHeight="1" x14ac:dyDescent="0.15">
      <c r="A2" s="37" t="s">
        <v>78</v>
      </c>
      <c r="B2" s="38" t="s">
        <v>79</v>
      </c>
      <c r="C2" s="38" t="s">
        <v>179</v>
      </c>
      <c r="D2" s="38" t="s">
        <v>188</v>
      </c>
      <c r="E2" s="62" t="s">
        <v>317</v>
      </c>
    </row>
    <row r="3" spans="1:6" ht="15" customHeight="1" x14ac:dyDescent="0.15">
      <c r="A3" s="37" t="s">
        <v>80</v>
      </c>
      <c r="B3" s="38" t="s">
        <v>81</v>
      </c>
      <c r="C3" s="38" t="s">
        <v>180</v>
      </c>
      <c r="D3" s="38" t="s">
        <v>189</v>
      </c>
      <c r="E3" s="62" t="s">
        <v>319</v>
      </c>
    </row>
    <row r="4" spans="1:6" ht="15" customHeight="1" x14ac:dyDescent="0.15">
      <c r="A4" s="37" t="s">
        <v>82</v>
      </c>
      <c r="B4" s="38" t="s">
        <v>83</v>
      </c>
      <c r="C4" s="38" t="s">
        <v>371</v>
      </c>
      <c r="D4" s="38" t="s">
        <v>197</v>
      </c>
      <c r="E4" s="62" t="s">
        <v>325</v>
      </c>
    </row>
    <row r="5" spans="1:6" ht="15" customHeight="1" x14ac:dyDescent="0.15">
      <c r="A5" s="37" t="s">
        <v>84</v>
      </c>
      <c r="B5" s="38" t="s">
        <v>383</v>
      </c>
      <c r="C5" s="38" t="s">
        <v>372</v>
      </c>
      <c r="D5" s="38" t="s">
        <v>384</v>
      </c>
      <c r="E5" s="62" t="s">
        <v>326</v>
      </c>
    </row>
    <row r="6" spans="1:6" ht="15" customHeight="1" x14ac:dyDescent="0.15">
      <c r="A6" s="37" t="s">
        <v>85</v>
      </c>
      <c r="B6" s="38" t="s">
        <v>86</v>
      </c>
      <c r="C6" s="38" t="s">
        <v>373</v>
      </c>
      <c r="D6" s="38" t="s">
        <v>196</v>
      </c>
      <c r="E6" s="62" t="s">
        <v>329</v>
      </c>
    </row>
    <row r="7" spans="1:6" ht="15" customHeight="1" x14ac:dyDescent="0.15">
      <c r="A7" s="37" t="s">
        <v>87</v>
      </c>
      <c r="B7" s="38" t="s">
        <v>88</v>
      </c>
      <c r="C7" s="38" t="s">
        <v>374</v>
      </c>
      <c r="D7" s="38" t="s">
        <v>195</v>
      </c>
      <c r="E7" s="62" t="s">
        <v>330</v>
      </c>
    </row>
    <row r="8" spans="1:6" ht="15" customHeight="1" x14ac:dyDescent="0.15">
      <c r="A8" s="37" t="s">
        <v>89</v>
      </c>
      <c r="B8" s="38" t="s">
        <v>90</v>
      </c>
      <c r="C8" s="38" t="s">
        <v>178</v>
      </c>
      <c r="D8" s="38" t="s">
        <v>194</v>
      </c>
      <c r="E8" s="62" t="s">
        <v>320</v>
      </c>
    </row>
    <row r="9" spans="1:6" ht="15" customHeight="1" x14ac:dyDescent="0.15">
      <c r="A9" s="71" t="s">
        <v>312</v>
      </c>
      <c r="B9" s="38" t="s">
        <v>313</v>
      </c>
      <c r="C9" s="38" t="s">
        <v>314</v>
      </c>
      <c r="D9" s="38" t="s">
        <v>315</v>
      </c>
      <c r="E9" s="62" t="s">
        <v>318</v>
      </c>
    </row>
    <row r="10" spans="1:6" ht="15" customHeight="1" x14ac:dyDescent="0.15">
      <c r="A10" s="37" t="s">
        <v>91</v>
      </c>
      <c r="B10" s="38" t="s">
        <v>92</v>
      </c>
      <c r="C10" s="38" t="s">
        <v>177</v>
      </c>
      <c r="D10" s="38" t="s">
        <v>193</v>
      </c>
      <c r="E10" s="62" t="s">
        <v>321</v>
      </c>
    </row>
    <row r="11" spans="1:6" ht="15" customHeight="1" x14ac:dyDescent="0.15">
      <c r="A11" s="37" t="s">
        <v>93</v>
      </c>
      <c r="B11" s="38" t="s">
        <v>94</v>
      </c>
      <c r="C11" s="38" t="s">
        <v>176</v>
      </c>
      <c r="D11" s="38" t="s">
        <v>192</v>
      </c>
      <c r="E11" s="62" t="s">
        <v>322</v>
      </c>
    </row>
    <row r="12" spans="1:6" ht="15" customHeight="1" x14ac:dyDescent="0.15">
      <c r="A12" s="37" t="s">
        <v>95</v>
      </c>
      <c r="B12" s="38" t="s">
        <v>96</v>
      </c>
      <c r="C12" s="38" t="s">
        <v>331</v>
      </c>
      <c r="D12" s="38" t="s">
        <v>191</v>
      </c>
      <c r="E12" s="62" t="s">
        <v>323</v>
      </c>
    </row>
    <row r="13" spans="1:6" ht="15" customHeight="1" x14ac:dyDescent="0.15">
      <c r="A13" s="73">
        <v>101</v>
      </c>
      <c r="B13" s="38" t="s">
        <v>97</v>
      </c>
      <c r="C13" s="72" t="s">
        <v>175</v>
      </c>
      <c r="D13" s="38" t="s">
        <v>190</v>
      </c>
      <c r="E13" s="74" t="s">
        <v>324</v>
      </c>
    </row>
    <row r="14" spans="1:6" ht="15" customHeight="1" x14ac:dyDescent="0.15">
      <c r="A14" s="37">
        <v>102</v>
      </c>
      <c r="B14" s="38" t="s">
        <v>98</v>
      </c>
      <c r="C14" s="38" t="s">
        <v>175</v>
      </c>
      <c r="D14" s="38" t="s">
        <v>98</v>
      </c>
    </row>
    <row r="15" spans="1:6" ht="15" customHeight="1" x14ac:dyDescent="0.15">
      <c r="A15" s="60"/>
      <c r="B15" s="58" t="s">
        <v>99</v>
      </c>
      <c r="C15" s="58" t="s">
        <v>175</v>
      </c>
      <c r="D15" s="58" t="s">
        <v>300</v>
      </c>
      <c r="E15" s="63" t="s">
        <v>304</v>
      </c>
      <c r="F15" s="59" t="s">
        <v>294</v>
      </c>
    </row>
    <row r="16" spans="1:6" ht="15" customHeight="1" x14ac:dyDescent="0.15">
      <c r="A16" s="37">
        <v>112</v>
      </c>
      <c r="B16" s="38" t="s">
        <v>100</v>
      </c>
      <c r="C16" s="38" t="s">
        <v>175</v>
      </c>
      <c r="D16" s="38" t="s">
        <v>198</v>
      </c>
    </row>
    <row r="17" spans="1:8" ht="15" customHeight="1" x14ac:dyDescent="0.15">
      <c r="A17" s="37">
        <v>113</v>
      </c>
      <c r="B17" s="55" t="s">
        <v>280</v>
      </c>
      <c r="C17" s="38" t="s">
        <v>175</v>
      </c>
      <c r="D17" s="55" t="s">
        <v>281</v>
      </c>
      <c r="E17" s="62" t="s">
        <v>283</v>
      </c>
      <c r="F17" s="55" t="s">
        <v>288</v>
      </c>
      <c r="G17" s="55" t="s">
        <v>289</v>
      </c>
      <c r="H17" s="55" t="s">
        <v>284</v>
      </c>
    </row>
    <row r="18" spans="1:8" ht="15" customHeight="1" x14ac:dyDescent="0.15">
      <c r="A18" s="37">
        <v>114</v>
      </c>
      <c r="B18" s="38" t="s">
        <v>101</v>
      </c>
      <c r="C18" s="38" t="s">
        <v>175</v>
      </c>
      <c r="D18" s="38" t="s">
        <v>199</v>
      </c>
    </row>
    <row r="19" spans="1:8" ht="15" customHeight="1" x14ac:dyDescent="0.15">
      <c r="A19" s="37">
        <v>115</v>
      </c>
      <c r="B19" s="55" t="s">
        <v>291</v>
      </c>
      <c r="C19" s="38" t="s">
        <v>175</v>
      </c>
      <c r="D19" s="55" t="s">
        <v>200</v>
      </c>
      <c r="E19" s="62" t="s">
        <v>283</v>
      </c>
      <c r="F19" s="55" t="s">
        <v>290</v>
      </c>
    </row>
    <row r="20" spans="1:8" ht="15" customHeight="1" x14ac:dyDescent="0.15">
      <c r="A20" s="56"/>
      <c r="B20" s="66" t="s">
        <v>292</v>
      </c>
      <c r="C20" s="57" t="s">
        <v>175</v>
      </c>
      <c r="D20" s="57" t="s">
        <v>298</v>
      </c>
      <c r="F20" s="38" t="s">
        <v>305</v>
      </c>
    </row>
    <row r="21" spans="1:8" ht="15" customHeight="1" x14ac:dyDescent="0.15">
      <c r="A21" s="37">
        <v>117</v>
      </c>
      <c r="B21" s="38" t="s">
        <v>102</v>
      </c>
      <c r="C21" s="38" t="s">
        <v>175</v>
      </c>
      <c r="D21" s="38" t="s">
        <v>201</v>
      </c>
    </row>
    <row r="22" spans="1:8" ht="15" customHeight="1" x14ac:dyDescent="0.15">
      <c r="A22" s="37">
        <v>119</v>
      </c>
      <c r="B22" s="38" t="s">
        <v>103</v>
      </c>
      <c r="C22" s="38" t="s">
        <v>175</v>
      </c>
      <c r="D22" s="38" t="s">
        <v>202</v>
      </c>
    </row>
    <row r="23" spans="1:8" ht="15" customHeight="1" x14ac:dyDescent="0.15">
      <c r="A23" s="37">
        <v>120</v>
      </c>
      <c r="B23" s="38" t="s">
        <v>104</v>
      </c>
      <c r="C23" s="38" t="s">
        <v>175</v>
      </c>
      <c r="D23" s="38" t="s">
        <v>203</v>
      </c>
    </row>
    <row r="24" spans="1:8" ht="15" customHeight="1" x14ac:dyDescent="0.15">
      <c r="A24" s="37">
        <v>121</v>
      </c>
      <c r="B24" s="38" t="s">
        <v>105</v>
      </c>
      <c r="C24" s="38" t="s">
        <v>175</v>
      </c>
      <c r="D24" s="38" t="s">
        <v>204</v>
      </c>
    </row>
    <row r="25" spans="1:8" ht="15" customHeight="1" x14ac:dyDescent="0.15">
      <c r="A25" s="37">
        <v>122</v>
      </c>
      <c r="B25" s="38" t="s">
        <v>106</v>
      </c>
      <c r="C25" s="38" t="s">
        <v>175</v>
      </c>
      <c r="D25" s="38" t="s">
        <v>205</v>
      </c>
    </row>
    <row r="26" spans="1:8" ht="15" customHeight="1" x14ac:dyDescent="0.15">
      <c r="A26" s="37">
        <v>123</v>
      </c>
      <c r="B26" s="38" t="s">
        <v>107</v>
      </c>
      <c r="C26" s="38" t="s">
        <v>175</v>
      </c>
      <c r="D26" s="38" t="s">
        <v>206</v>
      </c>
    </row>
    <row r="27" spans="1:8" ht="15" customHeight="1" x14ac:dyDescent="0.15">
      <c r="A27" s="37">
        <v>124</v>
      </c>
      <c r="B27" s="38" t="s">
        <v>108</v>
      </c>
      <c r="C27" s="38" t="s">
        <v>175</v>
      </c>
      <c r="D27" s="38" t="s">
        <v>207</v>
      </c>
    </row>
    <row r="28" spans="1:8" ht="15" customHeight="1" x14ac:dyDescent="0.15">
      <c r="A28" s="37">
        <v>125</v>
      </c>
      <c r="B28" s="38" t="s">
        <v>109</v>
      </c>
      <c r="C28" s="38" t="s">
        <v>175</v>
      </c>
      <c r="D28" s="38" t="s">
        <v>208</v>
      </c>
    </row>
    <row r="29" spans="1:8" ht="15" customHeight="1" x14ac:dyDescent="0.15">
      <c r="A29" s="37">
        <v>126</v>
      </c>
      <c r="B29" s="38" t="s">
        <v>110</v>
      </c>
      <c r="C29" s="38" t="s">
        <v>175</v>
      </c>
      <c r="D29" s="38" t="s">
        <v>209</v>
      </c>
    </row>
    <row r="30" spans="1:8" ht="15" customHeight="1" x14ac:dyDescent="0.15">
      <c r="A30" s="37">
        <v>127</v>
      </c>
      <c r="B30" s="38" t="s">
        <v>111</v>
      </c>
      <c r="C30" s="38" t="s">
        <v>175</v>
      </c>
      <c r="D30" s="38" t="s">
        <v>210</v>
      </c>
    </row>
    <row r="31" spans="1:8" ht="15" customHeight="1" x14ac:dyDescent="0.15">
      <c r="A31" s="15">
        <v>128</v>
      </c>
      <c r="B31" s="38" t="s">
        <v>112</v>
      </c>
      <c r="C31" s="38" t="s">
        <v>175</v>
      </c>
      <c r="D31" s="38" t="s">
        <v>211</v>
      </c>
    </row>
    <row r="32" spans="1:8" ht="15" customHeight="1" x14ac:dyDescent="0.15">
      <c r="A32" s="37">
        <v>129</v>
      </c>
      <c r="B32" s="38" t="s">
        <v>113</v>
      </c>
      <c r="C32" s="38" t="s">
        <v>175</v>
      </c>
      <c r="D32" s="38" t="s">
        <v>212</v>
      </c>
    </row>
    <row r="33" spans="1:7" ht="15" customHeight="1" x14ac:dyDescent="0.15">
      <c r="A33" s="37">
        <v>130</v>
      </c>
      <c r="B33" s="38" t="s">
        <v>114</v>
      </c>
      <c r="C33" s="38" t="s">
        <v>175</v>
      </c>
      <c r="D33" s="38" t="s">
        <v>213</v>
      </c>
    </row>
    <row r="34" spans="1:7" ht="15" customHeight="1" x14ac:dyDescent="0.15">
      <c r="A34" s="37">
        <v>131</v>
      </c>
      <c r="B34" s="38" t="s">
        <v>115</v>
      </c>
      <c r="C34" s="38" t="s">
        <v>175</v>
      </c>
      <c r="D34" s="38" t="s">
        <v>214</v>
      </c>
    </row>
    <row r="35" spans="1:7" ht="15" customHeight="1" x14ac:dyDescent="0.15">
      <c r="A35" s="60"/>
      <c r="B35" s="59" t="s">
        <v>282</v>
      </c>
      <c r="C35" s="58" t="s">
        <v>175</v>
      </c>
      <c r="D35" s="58" t="s">
        <v>296</v>
      </c>
      <c r="E35" s="63" t="s">
        <v>299</v>
      </c>
      <c r="F35" s="59" t="s">
        <v>297</v>
      </c>
    </row>
    <row r="36" spans="1:7" ht="15" customHeight="1" x14ac:dyDescent="0.15">
      <c r="A36" s="37">
        <v>133</v>
      </c>
      <c r="B36" s="38" t="s">
        <v>116</v>
      </c>
      <c r="C36" s="38" t="s">
        <v>175</v>
      </c>
      <c r="D36" s="38" t="s">
        <v>215</v>
      </c>
    </row>
    <row r="37" spans="1:7" ht="15" customHeight="1" x14ac:dyDescent="0.15">
      <c r="A37" s="37">
        <v>134</v>
      </c>
      <c r="B37" s="38" t="s">
        <v>117</v>
      </c>
      <c r="C37" s="38" t="s">
        <v>175</v>
      </c>
      <c r="D37" s="38" t="s">
        <v>216</v>
      </c>
    </row>
    <row r="38" spans="1:7" ht="15" customHeight="1" x14ac:dyDescent="0.15">
      <c r="A38" s="37">
        <v>135</v>
      </c>
      <c r="B38" s="55" t="s">
        <v>286</v>
      </c>
      <c r="C38" s="38" t="s">
        <v>175</v>
      </c>
      <c r="D38" s="55" t="s">
        <v>217</v>
      </c>
      <c r="E38" s="62" t="s">
        <v>283</v>
      </c>
      <c r="F38" s="55" t="s">
        <v>293</v>
      </c>
      <c r="G38" s="55" t="s">
        <v>285</v>
      </c>
    </row>
    <row r="39" spans="1:7" ht="15" customHeight="1" x14ac:dyDescent="0.15">
      <c r="A39" s="37">
        <v>136</v>
      </c>
      <c r="B39" s="55" t="s">
        <v>279</v>
      </c>
      <c r="C39" s="38" t="s">
        <v>175</v>
      </c>
      <c r="D39" s="61" t="s">
        <v>278</v>
      </c>
      <c r="E39" s="62" t="s">
        <v>283</v>
      </c>
      <c r="F39" s="55" t="s">
        <v>308</v>
      </c>
      <c r="G39" s="55" t="s">
        <v>294</v>
      </c>
    </row>
    <row r="40" spans="1:7" ht="15" customHeight="1" x14ac:dyDescent="0.15">
      <c r="A40" s="64"/>
      <c r="B40" s="65" t="s">
        <v>118</v>
      </c>
      <c r="C40" s="65" t="s">
        <v>175</v>
      </c>
      <c r="D40" s="65" t="s">
        <v>310</v>
      </c>
      <c r="E40" s="63" t="s">
        <v>309</v>
      </c>
      <c r="F40" s="59" t="s">
        <v>306</v>
      </c>
    </row>
    <row r="41" spans="1:7" ht="15" customHeight="1" x14ac:dyDescent="0.15">
      <c r="A41" s="37">
        <v>138</v>
      </c>
      <c r="B41" s="38" t="s">
        <v>119</v>
      </c>
      <c r="C41" s="38" t="s">
        <v>175</v>
      </c>
      <c r="D41" s="38" t="s">
        <v>218</v>
      </c>
    </row>
    <row r="42" spans="1:7" ht="15" customHeight="1" x14ac:dyDescent="0.15">
      <c r="A42" s="60"/>
      <c r="B42" s="58" t="s">
        <v>302</v>
      </c>
      <c r="C42" s="58" t="s">
        <v>175</v>
      </c>
      <c r="D42" s="58" t="s">
        <v>301</v>
      </c>
      <c r="E42" s="63" t="s">
        <v>303</v>
      </c>
      <c r="F42" s="59" t="s">
        <v>293</v>
      </c>
    </row>
    <row r="43" spans="1:7" ht="15" customHeight="1" x14ac:dyDescent="0.15">
      <c r="A43" s="37">
        <v>140</v>
      </c>
      <c r="B43" s="38" t="s">
        <v>120</v>
      </c>
      <c r="C43" s="38" t="s">
        <v>175</v>
      </c>
      <c r="D43" s="38" t="s">
        <v>219</v>
      </c>
    </row>
    <row r="44" spans="1:7" ht="15" customHeight="1" x14ac:dyDescent="0.15">
      <c r="A44" s="37">
        <v>141</v>
      </c>
      <c r="B44" s="55" t="s">
        <v>287</v>
      </c>
      <c r="C44" s="59" t="s">
        <v>175</v>
      </c>
      <c r="D44" s="55" t="s">
        <v>220</v>
      </c>
      <c r="E44" s="62" t="s">
        <v>283</v>
      </c>
      <c r="F44" s="55" t="s">
        <v>306</v>
      </c>
      <c r="G44" s="55" t="s">
        <v>307</v>
      </c>
    </row>
    <row r="45" spans="1:7" ht="15" customHeight="1" x14ac:dyDescent="0.15">
      <c r="A45" s="37">
        <v>142</v>
      </c>
      <c r="B45" s="38" t="s">
        <v>295</v>
      </c>
      <c r="C45" s="38" t="s">
        <v>175</v>
      </c>
      <c r="D45" s="38" t="s">
        <v>221</v>
      </c>
    </row>
    <row r="46" spans="1:7" ht="15" customHeight="1" x14ac:dyDescent="0.15">
      <c r="A46" s="37">
        <v>151</v>
      </c>
      <c r="B46" s="38" t="s">
        <v>121</v>
      </c>
      <c r="C46" s="38" t="s">
        <v>175</v>
      </c>
      <c r="D46" s="38" t="s">
        <v>241</v>
      </c>
    </row>
    <row r="47" spans="1:7" ht="15" customHeight="1" x14ac:dyDescent="0.15">
      <c r="A47" s="37">
        <v>152</v>
      </c>
      <c r="B47" s="38" t="s">
        <v>122</v>
      </c>
      <c r="C47" s="38" t="s">
        <v>175</v>
      </c>
      <c r="D47" s="38" t="s">
        <v>242</v>
      </c>
    </row>
    <row r="48" spans="1:7" ht="15" customHeight="1" x14ac:dyDescent="0.15">
      <c r="A48" s="37">
        <v>153</v>
      </c>
      <c r="B48" s="38" t="s">
        <v>123</v>
      </c>
      <c r="C48" s="38" t="s">
        <v>175</v>
      </c>
      <c r="D48" s="38" t="s">
        <v>222</v>
      </c>
    </row>
    <row r="49" spans="1:4" ht="15" customHeight="1" x14ac:dyDescent="0.15">
      <c r="A49" s="37">
        <v>154</v>
      </c>
      <c r="B49" s="38" t="s">
        <v>124</v>
      </c>
      <c r="C49" s="38" t="s">
        <v>175</v>
      </c>
      <c r="D49" s="38" t="s">
        <v>223</v>
      </c>
    </row>
    <row r="50" spans="1:4" ht="15" customHeight="1" x14ac:dyDescent="0.15">
      <c r="A50" s="37">
        <v>155</v>
      </c>
      <c r="B50" s="38" t="s">
        <v>125</v>
      </c>
      <c r="C50" s="38" t="s">
        <v>175</v>
      </c>
      <c r="D50" s="38" t="s">
        <v>224</v>
      </c>
    </row>
    <row r="51" spans="1:4" ht="15" customHeight="1" x14ac:dyDescent="0.15">
      <c r="A51" s="37">
        <v>156</v>
      </c>
      <c r="B51" s="38" t="s">
        <v>126</v>
      </c>
      <c r="C51" s="38" t="s">
        <v>175</v>
      </c>
      <c r="D51" s="38" t="s">
        <v>243</v>
      </c>
    </row>
    <row r="52" spans="1:4" ht="15" customHeight="1" x14ac:dyDescent="0.15">
      <c r="A52" s="37">
        <v>157</v>
      </c>
      <c r="B52" s="38" t="s">
        <v>127</v>
      </c>
      <c r="C52" s="38" t="s">
        <v>175</v>
      </c>
      <c r="D52" s="38" t="s">
        <v>225</v>
      </c>
    </row>
    <row r="53" spans="1:4" ht="15" customHeight="1" x14ac:dyDescent="0.15">
      <c r="A53" s="37">
        <v>158</v>
      </c>
      <c r="B53" s="38" t="s">
        <v>128</v>
      </c>
      <c r="C53" s="38" t="s">
        <v>175</v>
      </c>
      <c r="D53" s="38" t="s">
        <v>226</v>
      </c>
    </row>
    <row r="54" spans="1:4" ht="15" customHeight="1" x14ac:dyDescent="0.15">
      <c r="A54" s="37">
        <v>159</v>
      </c>
      <c r="B54" s="38" t="s">
        <v>129</v>
      </c>
      <c r="C54" s="38" t="s">
        <v>175</v>
      </c>
      <c r="D54" s="38" t="s">
        <v>227</v>
      </c>
    </row>
    <row r="55" spans="1:4" ht="15" customHeight="1" x14ac:dyDescent="0.15">
      <c r="A55" s="37">
        <v>160</v>
      </c>
      <c r="B55" s="38" t="s">
        <v>130</v>
      </c>
      <c r="C55" s="38" t="s">
        <v>175</v>
      </c>
      <c r="D55" s="38" t="s">
        <v>228</v>
      </c>
    </row>
    <row r="56" spans="1:4" ht="15" customHeight="1" x14ac:dyDescent="0.15">
      <c r="A56" s="37">
        <v>161</v>
      </c>
      <c r="B56" s="38" t="s">
        <v>131</v>
      </c>
      <c r="C56" s="38" t="s">
        <v>175</v>
      </c>
      <c r="D56" s="38" t="s">
        <v>229</v>
      </c>
    </row>
    <row r="57" spans="1:4" ht="15" customHeight="1" x14ac:dyDescent="0.15">
      <c r="A57" s="37">
        <v>162</v>
      </c>
      <c r="B57" s="38" t="s">
        <v>132</v>
      </c>
      <c r="C57" s="38" t="s">
        <v>175</v>
      </c>
      <c r="D57" s="38" t="s">
        <v>230</v>
      </c>
    </row>
    <row r="58" spans="1:4" ht="15" customHeight="1" x14ac:dyDescent="0.15">
      <c r="A58" s="37">
        <v>163</v>
      </c>
      <c r="B58" s="38" t="s">
        <v>133</v>
      </c>
      <c r="C58" s="38" t="s">
        <v>175</v>
      </c>
      <c r="D58" s="38" t="s">
        <v>231</v>
      </c>
    </row>
    <row r="59" spans="1:4" ht="15" customHeight="1" x14ac:dyDescent="0.15">
      <c r="A59" s="37">
        <v>164</v>
      </c>
      <c r="B59" s="38" t="s">
        <v>134</v>
      </c>
      <c r="C59" s="38" t="s">
        <v>175</v>
      </c>
      <c r="D59" s="38" t="s">
        <v>232</v>
      </c>
    </row>
    <row r="60" spans="1:4" ht="15" customHeight="1" x14ac:dyDescent="0.15">
      <c r="A60" s="37">
        <v>165</v>
      </c>
      <c r="B60" s="38" t="s">
        <v>135</v>
      </c>
      <c r="C60" s="38" t="s">
        <v>175</v>
      </c>
      <c r="D60" s="38" t="s">
        <v>244</v>
      </c>
    </row>
    <row r="61" spans="1:4" ht="15" customHeight="1" x14ac:dyDescent="0.15">
      <c r="A61" s="37">
        <v>166</v>
      </c>
      <c r="B61" s="38" t="s">
        <v>136</v>
      </c>
      <c r="C61" s="38" t="s">
        <v>175</v>
      </c>
      <c r="D61" s="38" t="s">
        <v>245</v>
      </c>
    </row>
    <row r="62" spans="1:4" ht="15" customHeight="1" x14ac:dyDescent="0.15">
      <c r="A62" s="39">
        <v>167</v>
      </c>
      <c r="B62" s="40" t="s">
        <v>137</v>
      </c>
      <c r="C62" s="40" t="s">
        <v>175</v>
      </c>
      <c r="D62" s="40" t="s">
        <v>246</v>
      </c>
    </row>
    <row r="63" spans="1:4" ht="15" customHeight="1" x14ac:dyDescent="0.15">
      <c r="A63" s="37">
        <v>168</v>
      </c>
      <c r="B63" s="38" t="s">
        <v>138</v>
      </c>
      <c r="C63" s="38" t="s">
        <v>175</v>
      </c>
      <c r="D63" s="38" t="s">
        <v>138</v>
      </c>
    </row>
    <row r="64" spans="1:4" ht="15" customHeight="1" x14ac:dyDescent="0.15">
      <c r="A64" s="37">
        <v>169</v>
      </c>
      <c r="B64" s="38" t="s">
        <v>139</v>
      </c>
      <c r="C64" s="38" t="s">
        <v>175</v>
      </c>
      <c r="D64" s="38" t="s">
        <v>233</v>
      </c>
    </row>
    <row r="65" spans="1:6" ht="15" customHeight="1" x14ac:dyDescent="0.15">
      <c r="A65" s="37">
        <v>170</v>
      </c>
      <c r="B65" s="38" t="s">
        <v>140</v>
      </c>
      <c r="C65" s="38" t="s">
        <v>175</v>
      </c>
      <c r="D65" s="38" t="s">
        <v>234</v>
      </c>
    </row>
    <row r="66" spans="1:6" ht="15" customHeight="1" x14ac:dyDescent="0.15">
      <c r="A66" s="37">
        <v>171</v>
      </c>
      <c r="B66" s="38" t="s">
        <v>141</v>
      </c>
      <c r="C66" s="38" t="s">
        <v>175</v>
      </c>
      <c r="D66" s="38" t="s">
        <v>235</v>
      </c>
    </row>
    <row r="67" spans="1:6" ht="15" customHeight="1" x14ac:dyDescent="0.15">
      <c r="A67" s="37">
        <v>172</v>
      </c>
      <c r="B67" s="38" t="s">
        <v>142</v>
      </c>
      <c r="C67" s="38" t="s">
        <v>175</v>
      </c>
      <c r="D67" s="38" t="s">
        <v>236</v>
      </c>
    </row>
    <row r="68" spans="1:6" ht="15" customHeight="1" x14ac:dyDescent="0.15">
      <c r="A68" s="37">
        <v>181</v>
      </c>
      <c r="B68" s="38" t="s">
        <v>143</v>
      </c>
      <c r="C68" s="38" t="s">
        <v>175</v>
      </c>
      <c r="D68" s="38" t="s">
        <v>247</v>
      </c>
    </row>
    <row r="69" spans="1:6" ht="15" customHeight="1" x14ac:dyDescent="0.15">
      <c r="A69" s="37">
        <v>186</v>
      </c>
      <c r="B69" s="38" t="s">
        <v>387</v>
      </c>
      <c r="C69" s="38" t="s">
        <v>175</v>
      </c>
      <c r="D69" s="38" t="s">
        <v>385</v>
      </c>
      <c r="F69" s="119" t="s">
        <v>386</v>
      </c>
    </row>
    <row r="70" spans="1:6" ht="15" customHeight="1" x14ac:dyDescent="0.15">
      <c r="A70" s="73">
        <v>201</v>
      </c>
      <c r="B70" s="38" t="s">
        <v>144</v>
      </c>
      <c r="C70" s="72" t="s">
        <v>181</v>
      </c>
      <c r="D70" s="38" t="s">
        <v>240</v>
      </c>
      <c r="E70" s="74" t="s">
        <v>332</v>
      </c>
    </row>
    <row r="71" spans="1:6" ht="15" customHeight="1" x14ac:dyDescent="0.15">
      <c r="A71" s="37">
        <v>211</v>
      </c>
      <c r="B71" s="38" t="s">
        <v>145</v>
      </c>
      <c r="C71" s="38" t="s">
        <v>181</v>
      </c>
      <c r="D71" s="38" t="s">
        <v>237</v>
      </c>
    </row>
    <row r="72" spans="1:6" ht="15" customHeight="1" x14ac:dyDescent="0.15">
      <c r="A72" s="37">
        <v>212</v>
      </c>
      <c r="B72" s="38" t="s">
        <v>146</v>
      </c>
      <c r="C72" s="38" t="s">
        <v>181</v>
      </c>
      <c r="D72" s="38" t="s">
        <v>238</v>
      </c>
    </row>
    <row r="73" spans="1:6" ht="15" customHeight="1" x14ac:dyDescent="0.15">
      <c r="A73" s="37">
        <v>213</v>
      </c>
      <c r="B73" s="38" t="s">
        <v>147</v>
      </c>
      <c r="C73" s="38" t="s">
        <v>181</v>
      </c>
      <c r="D73" s="38" t="s">
        <v>239</v>
      </c>
    </row>
    <row r="74" spans="1:6" ht="15" customHeight="1" x14ac:dyDescent="0.15">
      <c r="A74" s="37">
        <v>214</v>
      </c>
      <c r="B74" s="38" t="s">
        <v>148</v>
      </c>
      <c r="C74" s="38" t="s">
        <v>181</v>
      </c>
      <c r="D74" s="38" t="s">
        <v>148</v>
      </c>
    </row>
    <row r="75" spans="1:6" ht="15" customHeight="1" x14ac:dyDescent="0.15">
      <c r="A75" s="37">
        <v>221</v>
      </c>
      <c r="B75" s="38" t="s">
        <v>149</v>
      </c>
      <c r="C75" s="38" t="s">
        <v>181</v>
      </c>
      <c r="D75" s="38" t="s">
        <v>149</v>
      </c>
    </row>
    <row r="76" spans="1:6" ht="15" customHeight="1" x14ac:dyDescent="0.15">
      <c r="A76" s="37">
        <v>223</v>
      </c>
      <c r="B76" s="38" t="s">
        <v>150</v>
      </c>
      <c r="C76" s="38" t="s">
        <v>181</v>
      </c>
      <c r="D76" s="38" t="s">
        <v>150</v>
      </c>
    </row>
    <row r="77" spans="1:6" ht="15" customHeight="1" x14ac:dyDescent="0.15">
      <c r="A77" s="37">
        <v>224</v>
      </c>
      <c r="B77" s="38" t="s">
        <v>151</v>
      </c>
      <c r="C77" s="38" t="s">
        <v>181</v>
      </c>
      <c r="D77" s="38" t="s">
        <v>248</v>
      </c>
    </row>
    <row r="78" spans="1:6" ht="15" customHeight="1" x14ac:dyDescent="0.15">
      <c r="A78" s="37">
        <v>241</v>
      </c>
      <c r="B78" s="38" t="s">
        <v>152</v>
      </c>
      <c r="C78" s="38" t="s">
        <v>181</v>
      </c>
      <c r="D78" s="38" t="s">
        <v>249</v>
      </c>
    </row>
    <row r="79" spans="1:6" ht="15" customHeight="1" x14ac:dyDescent="0.15">
      <c r="A79" s="41">
        <v>242</v>
      </c>
      <c r="B79" s="42" t="s">
        <v>153</v>
      </c>
      <c r="C79" s="42" t="s">
        <v>181</v>
      </c>
      <c r="D79" s="42" t="s">
        <v>153</v>
      </c>
    </row>
    <row r="80" spans="1:6" ht="15" customHeight="1" x14ac:dyDescent="0.15">
      <c r="A80" s="37">
        <v>251</v>
      </c>
      <c r="B80" s="38" t="s">
        <v>154</v>
      </c>
      <c r="C80" s="38" t="s">
        <v>181</v>
      </c>
      <c r="D80" s="38" t="s">
        <v>250</v>
      </c>
    </row>
    <row r="81" spans="1:5" ht="15" customHeight="1" x14ac:dyDescent="0.15">
      <c r="A81" s="37">
        <v>261</v>
      </c>
      <c r="B81" s="38" t="s">
        <v>155</v>
      </c>
      <c r="C81" s="38" t="s">
        <v>181</v>
      </c>
      <c r="D81" s="38" t="s">
        <v>251</v>
      </c>
    </row>
    <row r="82" spans="1:5" ht="15" customHeight="1" x14ac:dyDescent="0.15">
      <c r="A82" s="37">
        <v>262</v>
      </c>
      <c r="B82" s="38" t="s">
        <v>156</v>
      </c>
      <c r="C82" s="38" t="s">
        <v>181</v>
      </c>
      <c r="D82" s="38" t="s">
        <v>252</v>
      </c>
    </row>
    <row r="83" spans="1:5" ht="15" customHeight="1" x14ac:dyDescent="0.15">
      <c r="A83" s="73">
        <v>301</v>
      </c>
      <c r="B83" s="38" t="s">
        <v>157</v>
      </c>
      <c r="C83" s="72" t="s">
        <v>182</v>
      </c>
      <c r="D83" s="38" t="s">
        <v>261</v>
      </c>
      <c r="E83" s="74" t="s">
        <v>333</v>
      </c>
    </row>
    <row r="84" spans="1:5" ht="15" customHeight="1" x14ac:dyDescent="0.15">
      <c r="A84" s="37">
        <v>311</v>
      </c>
      <c r="B84" s="38" t="s">
        <v>158</v>
      </c>
      <c r="C84" s="38" t="s">
        <v>182</v>
      </c>
      <c r="D84" s="38" t="s">
        <v>253</v>
      </c>
    </row>
    <row r="85" spans="1:5" ht="15" customHeight="1" x14ac:dyDescent="0.15">
      <c r="A85" s="37">
        <v>321</v>
      </c>
      <c r="B85" s="38" t="s">
        <v>159</v>
      </c>
      <c r="C85" s="38" t="s">
        <v>182</v>
      </c>
      <c r="D85" s="38" t="s">
        <v>254</v>
      </c>
    </row>
    <row r="86" spans="1:5" ht="15" customHeight="1" x14ac:dyDescent="0.15">
      <c r="A86" s="37">
        <v>331</v>
      </c>
      <c r="B86" s="38" t="s">
        <v>160</v>
      </c>
      <c r="C86" s="38" t="s">
        <v>182</v>
      </c>
      <c r="D86" s="38" t="s">
        <v>255</v>
      </c>
    </row>
    <row r="87" spans="1:5" ht="15" customHeight="1" x14ac:dyDescent="0.15">
      <c r="A87" s="37">
        <v>332</v>
      </c>
      <c r="B87" s="38" t="s">
        <v>161</v>
      </c>
      <c r="C87" s="38" t="s">
        <v>182</v>
      </c>
      <c r="D87" s="38" t="s">
        <v>256</v>
      </c>
    </row>
    <row r="88" spans="1:5" ht="15" customHeight="1" x14ac:dyDescent="0.15">
      <c r="A88" s="37">
        <v>351</v>
      </c>
      <c r="B88" s="38" t="s">
        <v>162</v>
      </c>
      <c r="C88" s="38" t="s">
        <v>182</v>
      </c>
      <c r="D88" s="38" t="s">
        <v>257</v>
      </c>
    </row>
    <row r="89" spans="1:5" ht="15" customHeight="1" x14ac:dyDescent="0.15">
      <c r="A89" s="73">
        <v>401</v>
      </c>
      <c r="B89" s="38" t="s">
        <v>163</v>
      </c>
      <c r="C89" s="72" t="s">
        <v>183</v>
      </c>
      <c r="D89" s="38" t="s">
        <v>259</v>
      </c>
      <c r="E89" s="74" t="s">
        <v>327</v>
      </c>
    </row>
    <row r="90" spans="1:5" ht="15" customHeight="1" x14ac:dyDescent="0.15">
      <c r="A90" s="37">
        <v>402</v>
      </c>
      <c r="B90" s="38" t="s">
        <v>164</v>
      </c>
      <c r="C90" s="38" t="s">
        <v>183</v>
      </c>
      <c r="D90" s="38" t="s">
        <v>258</v>
      </c>
    </row>
    <row r="91" spans="1:5" ht="15" customHeight="1" x14ac:dyDescent="0.15">
      <c r="A91" s="37">
        <v>403</v>
      </c>
      <c r="B91" s="38" t="s">
        <v>165</v>
      </c>
      <c r="C91" s="38" t="s">
        <v>183</v>
      </c>
      <c r="D91" s="38" t="s">
        <v>260</v>
      </c>
    </row>
    <row r="92" spans="1:5" ht="15" customHeight="1" x14ac:dyDescent="0.15">
      <c r="A92" s="73">
        <v>501</v>
      </c>
      <c r="B92" s="38" t="s">
        <v>166</v>
      </c>
      <c r="C92" s="72" t="s">
        <v>184</v>
      </c>
      <c r="D92" s="38" t="s">
        <v>262</v>
      </c>
      <c r="E92" s="74" t="s">
        <v>14</v>
      </c>
    </row>
    <row r="93" spans="1:5" ht="15" customHeight="1" x14ac:dyDescent="0.15">
      <c r="A93" s="73">
        <v>601</v>
      </c>
      <c r="B93" s="38" t="s">
        <v>167</v>
      </c>
      <c r="C93" s="72" t="s">
        <v>185</v>
      </c>
      <c r="D93" s="38" t="s">
        <v>263</v>
      </c>
      <c r="E93" s="74" t="s">
        <v>328</v>
      </c>
    </row>
    <row r="94" spans="1:5" ht="15" customHeight="1" x14ac:dyDescent="0.15">
      <c r="A94" s="37">
        <v>602</v>
      </c>
      <c r="B94" s="38" t="s">
        <v>168</v>
      </c>
      <c r="C94" s="38" t="s">
        <v>185</v>
      </c>
      <c r="D94" s="38" t="s">
        <v>168</v>
      </c>
    </row>
    <row r="95" spans="1:5" ht="15" customHeight="1" x14ac:dyDescent="0.15">
      <c r="A95" s="37">
        <v>603</v>
      </c>
      <c r="B95" s="38" t="s">
        <v>169</v>
      </c>
      <c r="C95" s="38" t="s">
        <v>185</v>
      </c>
      <c r="D95" s="38" t="s">
        <v>169</v>
      </c>
    </row>
    <row r="96" spans="1:5" ht="15" customHeight="1" x14ac:dyDescent="0.15">
      <c r="A96" s="37" t="s">
        <v>170</v>
      </c>
      <c r="B96" s="38" t="s">
        <v>171</v>
      </c>
      <c r="C96" s="38" t="s">
        <v>186</v>
      </c>
    </row>
    <row r="97" spans="1:3" ht="15" customHeight="1" x14ac:dyDescent="0.15">
      <c r="A97" s="37" t="s">
        <v>172</v>
      </c>
      <c r="B97" s="38" t="s">
        <v>173</v>
      </c>
      <c r="C97" s="38" t="s">
        <v>186</v>
      </c>
    </row>
  </sheetData>
  <autoFilter ref="A1:D97" xr:uid="{00000000-0009-0000-0000-000001000000}"/>
  <pageMargins left="0.7" right="0.7" top="0.75" bottom="0.75" header="0.3" footer="0.3"/>
  <pageSetup paperSize="9" orientation="portrait" r:id="rId1"/>
  <ignoredErrors>
    <ignoredError sqref="A10:A12 A2: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C24"/>
  <sheetViews>
    <sheetView topLeftCell="B16" zoomScale="110" zoomScaleNormal="110" workbookViewId="0">
      <selection activeCell="P9" sqref="P9"/>
    </sheetView>
  </sheetViews>
  <sheetFormatPr defaultColWidth="9.140625" defaultRowHeight="18" customHeight="1" x14ac:dyDescent="0.15"/>
  <cols>
    <col min="1" max="1" width="6.7109375" style="7" customWidth="1"/>
    <col min="2" max="2" width="4.5703125" style="8" customWidth="1"/>
    <col min="3" max="3" width="139.42578125" style="8" customWidth="1"/>
    <col min="4" max="16384" width="9.140625" style="8"/>
  </cols>
  <sheetData>
    <row r="1" spans="1:3" ht="18" customHeight="1" x14ac:dyDescent="0.15">
      <c r="C1" s="85" t="s">
        <v>368</v>
      </c>
    </row>
    <row r="2" spans="1:3" ht="28.5" customHeight="1" x14ac:dyDescent="0.15">
      <c r="C2" s="80" t="s">
        <v>350</v>
      </c>
    </row>
    <row r="3" spans="1:3" ht="26.45" customHeight="1" x14ac:dyDescent="0.15">
      <c r="C3" s="80" t="s">
        <v>351</v>
      </c>
    </row>
    <row r="4" spans="1:3" ht="18" customHeight="1" x14ac:dyDescent="0.15">
      <c r="A4" s="7" t="s">
        <v>336</v>
      </c>
      <c r="B4" s="8" t="s">
        <v>352</v>
      </c>
    </row>
    <row r="5" spans="1:3" ht="18" customHeight="1" x14ac:dyDescent="0.15">
      <c r="A5" s="76" t="s">
        <v>337</v>
      </c>
      <c r="B5" s="8" t="s">
        <v>369</v>
      </c>
    </row>
    <row r="6" spans="1:3" ht="18" customHeight="1" x14ac:dyDescent="0.15">
      <c r="B6" s="7" t="s">
        <v>338</v>
      </c>
      <c r="C6" s="8" t="s">
        <v>340</v>
      </c>
    </row>
    <row r="7" spans="1:3" ht="18" customHeight="1" x14ac:dyDescent="0.15">
      <c r="C7" s="8" t="s">
        <v>339</v>
      </c>
    </row>
    <row r="8" spans="1:3" ht="27.6" customHeight="1" x14ac:dyDescent="0.15">
      <c r="B8" s="82" t="s">
        <v>341</v>
      </c>
      <c r="C8" s="81" t="s">
        <v>370</v>
      </c>
    </row>
    <row r="9" spans="1:3" ht="33" customHeight="1" x14ac:dyDescent="0.15">
      <c r="C9" s="77" t="s">
        <v>375</v>
      </c>
    </row>
    <row r="10" spans="1:3" ht="18" customHeight="1" x14ac:dyDescent="0.15">
      <c r="B10" s="82" t="s">
        <v>348</v>
      </c>
      <c r="C10" s="77" t="s">
        <v>358</v>
      </c>
    </row>
    <row r="11" spans="1:3" ht="18" customHeight="1" x14ac:dyDescent="0.15">
      <c r="A11" s="7" t="s">
        <v>342</v>
      </c>
      <c r="B11" s="8" t="s">
        <v>376</v>
      </c>
    </row>
    <row r="12" spans="1:3" ht="18" customHeight="1" x14ac:dyDescent="0.15">
      <c r="C12" s="8" t="s">
        <v>353</v>
      </c>
    </row>
    <row r="13" spans="1:3" ht="18" customHeight="1" x14ac:dyDescent="0.15">
      <c r="A13" s="7" t="s">
        <v>343</v>
      </c>
      <c r="B13" s="8" t="s">
        <v>357</v>
      </c>
    </row>
    <row r="14" spans="1:3" ht="18" customHeight="1" x14ac:dyDescent="0.15">
      <c r="B14" s="7" t="s">
        <v>344</v>
      </c>
      <c r="C14" s="8" t="s">
        <v>354</v>
      </c>
    </row>
    <row r="15" spans="1:3" ht="18" customHeight="1" x14ac:dyDescent="0.15">
      <c r="C15" s="78" t="s">
        <v>355</v>
      </c>
    </row>
    <row r="16" spans="1:3" ht="65.45" customHeight="1" x14ac:dyDescent="0.15">
      <c r="B16" s="26" t="s">
        <v>345</v>
      </c>
      <c r="C16" s="77" t="s">
        <v>356</v>
      </c>
    </row>
    <row r="17" spans="1:3" ht="18" customHeight="1" x14ac:dyDescent="0.15">
      <c r="A17" s="7" t="s">
        <v>346</v>
      </c>
      <c r="B17" s="8" t="s">
        <v>359</v>
      </c>
    </row>
    <row r="18" spans="1:3" ht="18" customHeight="1" x14ac:dyDescent="0.15">
      <c r="B18" s="7" t="s">
        <v>344</v>
      </c>
      <c r="C18" s="8" t="s">
        <v>361</v>
      </c>
    </row>
    <row r="19" spans="1:3" ht="22.5" customHeight="1" x14ac:dyDescent="0.15">
      <c r="A19" s="79" t="s">
        <v>347</v>
      </c>
      <c r="B19" s="82" t="s">
        <v>341</v>
      </c>
      <c r="C19" s="81" t="s">
        <v>377</v>
      </c>
    </row>
    <row r="20" spans="1:3" ht="18" customHeight="1" x14ac:dyDescent="0.15">
      <c r="C20" s="8" t="s">
        <v>378</v>
      </c>
    </row>
    <row r="21" spans="1:3" ht="18" customHeight="1" x14ac:dyDescent="0.15">
      <c r="C21" s="8" t="s">
        <v>379</v>
      </c>
    </row>
    <row r="22" spans="1:3" ht="18" customHeight="1" x14ac:dyDescent="0.15">
      <c r="C22" s="8" t="s">
        <v>380</v>
      </c>
    </row>
    <row r="23" spans="1:3" ht="18" customHeight="1" x14ac:dyDescent="0.15">
      <c r="C23" s="8" t="s">
        <v>381</v>
      </c>
    </row>
    <row r="24" spans="1:3" ht="18" customHeight="1" x14ac:dyDescent="0.15">
      <c r="B24" s="8" t="s">
        <v>382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34"/>
  <sheetViews>
    <sheetView workbookViewId="0"/>
  </sheetViews>
  <sheetFormatPr defaultRowHeight="15" x14ac:dyDescent="0.25"/>
  <cols>
    <col min="2" max="2" width="15" bestFit="1" customWidth="1"/>
    <col min="4" max="4" width="12.42578125" bestFit="1" customWidth="1"/>
    <col min="5" max="5" width="13.28515625" bestFit="1" customWidth="1"/>
    <col min="6" max="6" width="12.140625" bestFit="1" customWidth="1"/>
    <col min="7" max="7" width="7.85546875" bestFit="1" customWidth="1"/>
    <col min="8" max="8" width="23.42578125" customWidth="1"/>
  </cols>
  <sheetData>
    <row r="1" spans="1:20" x14ac:dyDescent="0.25">
      <c r="A1" s="1" t="s">
        <v>0</v>
      </c>
      <c r="B1" s="1" t="s">
        <v>7</v>
      </c>
      <c r="D1" s="1" t="s">
        <v>1</v>
      </c>
      <c r="E1" s="1" t="s">
        <v>2</v>
      </c>
      <c r="F1" s="1" t="s">
        <v>9</v>
      </c>
      <c r="G1" s="1" t="s">
        <v>10</v>
      </c>
      <c r="H1" s="1" t="s">
        <v>8</v>
      </c>
    </row>
    <row r="2" spans="1:20" x14ac:dyDescent="0.25">
      <c r="A2" s="2">
        <v>43101</v>
      </c>
      <c r="B2" s="3" t="s">
        <v>6</v>
      </c>
      <c r="D2" s="1"/>
      <c r="E2" s="5">
        <v>-13600</v>
      </c>
      <c r="F2" s="3" t="s">
        <v>11</v>
      </c>
      <c r="G2" s="3" t="s">
        <v>12</v>
      </c>
      <c r="H2" s="4" t="s">
        <v>6</v>
      </c>
      <c r="I2" t="s">
        <v>14</v>
      </c>
      <c r="J2">
        <v>501</v>
      </c>
      <c r="K2">
        <v>21</v>
      </c>
      <c r="L2">
        <v>9110</v>
      </c>
      <c r="Q2" t="s">
        <v>15</v>
      </c>
      <c r="S2">
        <v>3220</v>
      </c>
      <c r="T2">
        <v>322020</v>
      </c>
    </row>
    <row r="3" spans="1:20" x14ac:dyDescent="0.25">
      <c r="A3" s="2">
        <v>43101</v>
      </c>
      <c r="B3" s="3" t="s">
        <v>6</v>
      </c>
      <c r="D3" s="1"/>
      <c r="E3" s="5">
        <v>-24000</v>
      </c>
      <c r="F3" s="3" t="s">
        <v>11</v>
      </c>
      <c r="G3" s="3" t="s">
        <v>12</v>
      </c>
      <c r="H3" s="4" t="s">
        <v>6</v>
      </c>
      <c r="I3" t="s">
        <v>14</v>
      </c>
      <c r="J3">
        <v>501</v>
      </c>
      <c r="K3">
        <v>21</v>
      </c>
      <c r="L3">
        <v>9220</v>
      </c>
      <c r="Q3" t="s">
        <v>15</v>
      </c>
      <c r="S3">
        <v>3220</v>
      </c>
      <c r="T3">
        <v>322000</v>
      </c>
    </row>
    <row r="4" spans="1:20" x14ac:dyDescent="0.25">
      <c r="A4" s="2">
        <v>43101</v>
      </c>
      <c r="B4" s="3" t="s">
        <v>6</v>
      </c>
      <c r="D4" s="1"/>
      <c r="E4" s="5">
        <v>-1162000</v>
      </c>
      <c r="F4" s="3" t="s">
        <v>11</v>
      </c>
      <c r="G4" s="3" t="s">
        <v>12</v>
      </c>
      <c r="H4" s="4" t="s">
        <v>6</v>
      </c>
      <c r="I4" t="s">
        <v>14</v>
      </c>
      <c r="J4">
        <v>501</v>
      </c>
      <c r="K4">
        <v>21</v>
      </c>
      <c r="L4">
        <v>9110</v>
      </c>
      <c r="M4" t="s">
        <v>16</v>
      </c>
      <c r="S4">
        <v>35201</v>
      </c>
      <c r="T4">
        <v>352000</v>
      </c>
    </row>
    <row r="5" spans="1:20" x14ac:dyDescent="0.25">
      <c r="A5" s="2">
        <v>43101</v>
      </c>
      <c r="B5" s="3" t="s">
        <v>6</v>
      </c>
      <c r="D5" s="1"/>
      <c r="E5" s="5">
        <v>-100000</v>
      </c>
      <c r="F5" s="3" t="s">
        <v>11</v>
      </c>
      <c r="G5" s="3" t="s">
        <v>12</v>
      </c>
      <c r="H5" s="4" t="s">
        <v>6</v>
      </c>
      <c r="I5" t="s">
        <v>14</v>
      </c>
      <c r="J5">
        <v>501</v>
      </c>
      <c r="K5">
        <v>21</v>
      </c>
      <c r="L5">
        <v>9110</v>
      </c>
      <c r="M5" t="s">
        <v>17</v>
      </c>
      <c r="Q5" t="s">
        <v>18</v>
      </c>
      <c r="S5">
        <v>35003</v>
      </c>
      <c r="T5">
        <v>350000</v>
      </c>
    </row>
    <row r="6" spans="1:20" x14ac:dyDescent="0.25">
      <c r="A6" s="2">
        <v>43101</v>
      </c>
      <c r="B6" s="3" t="s">
        <v>6</v>
      </c>
      <c r="D6" s="1"/>
      <c r="E6" s="5">
        <v>-6000</v>
      </c>
      <c r="F6" s="3" t="s">
        <v>11</v>
      </c>
      <c r="G6" s="3" t="s">
        <v>12</v>
      </c>
      <c r="H6" s="4" t="s">
        <v>6</v>
      </c>
      <c r="I6" t="s">
        <v>14</v>
      </c>
      <c r="J6">
        <v>501</v>
      </c>
      <c r="K6">
        <v>21</v>
      </c>
      <c r="L6">
        <v>9601</v>
      </c>
      <c r="M6" t="s">
        <v>19</v>
      </c>
      <c r="S6">
        <v>35000</v>
      </c>
      <c r="T6">
        <v>350000</v>
      </c>
    </row>
    <row r="7" spans="1:20" x14ac:dyDescent="0.25">
      <c r="A7" s="2">
        <v>43101</v>
      </c>
      <c r="B7" s="3" t="s">
        <v>6</v>
      </c>
      <c r="D7" s="1"/>
      <c r="E7" s="5">
        <v>-700000</v>
      </c>
      <c r="F7" s="3" t="s">
        <v>11</v>
      </c>
      <c r="G7" s="3" t="s">
        <v>12</v>
      </c>
      <c r="H7" s="4" t="s">
        <v>6</v>
      </c>
      <c r="I7" t="s">
        <v>14</v>
      </c>
      <c r="J7">
        <v>501</v>
      </c>
      <c r="K7">
        <v>21</v>
      </c>
      <c r="L7">
        <v>9601</v>
      </c>
      <c r="S7">
        <v>3030</v>
      </c>
      <c r="T7">
        <v>303000</v>
      </c>
    </row>
    <row r="8" spans="1:20" x14ac:dyDescent="0.25">
      <c r="A8" s="2">
        <v>43101</v>
      </c>
      <c r="B8" s="3" t="s">
        <v>6</v>
      </c>
      <c r="D8" s="1"/>
      <c r="E8" s="5">
        <v>-63400</v>
      </c>
      <c r="F8" s="3" t="s">
        <v>11</v>
      </c>
      <c r="G8" s="3" t="s">
        <v>12</v>
      </c>
      <c r="H8" s="4" t="s">
        <v>6</v>
      </c>
      <c r="I8" t="s">
        <v>14</v>
      </c>
      <c r="J8">
        <v>501</v>
      </c>
      <c r="K8">
        <v>21</v>
      </c>
      <c r="L8">
        <v>9601</v>
      </c>
      <c r="S8">
        <v>3030</v>
      </c>
      <c r="T8">
        <v>303000</v>
      </c>
    </row>
    <row r="9" spans="1:20" x14ac:dyDescent="0.25">
      <c r="A9" s="2">
        <v>43101</v>
      </c>
      <c r="B9" s="3" t="s">
        <v>6</v>
      </c>
      <c r="D9" s="1"/>
      <c r="E9" s="5">
        <v>-73901000</v>
      </c>
      <c r="F9" s="3" t="s">
        <v>11</v>
      </c>
      <c r="G9" s="3" t="s">
        <v>12</v>
      </c>
      <c r="H9" s="4" t="s">
        <v>6</v>
      </c>
      <c r="I9" t="s">
        <v>14</v>
      </c>
      <c r="J9">
        <v>501</v>
      </c>
      <c r="K9">
        <v>21</v>
      </c>
      <c r="L9">
        <v>9601</v>
      </c>
      <c r="S9">
        <v>3000</v>
      </c>
      <c r="T9">
        <v>300000</v>
      </c>
    </row>
    <row r="10" spans="1:20" x14ac:dyDescent="0.25">
      <c r="A10" s="2">
        <v>43101</v>
      </c>
      <c r="B10" s="3" t="s">
        <v>6</v>
      </c>
      <c r="D10" s="1"/>
      <c r="E10" s="5">
        <v>-2160000</v>
      </c>
      <c r="F10" s="3" t="s">
        <v>11</v>
      </c>
      <c r="G10" s="3" t="s">
        <v>12</v>
      </c>
      <c r="H10" s="4" t="s">
        <v>6</v>
      </c>
      <c r="I10" t="s">
        <v>14</v>
      </c>
      <c r="J10">
        <v>501</v>
      </c>
      <c r="K10">
        <v>21</v>
      </c>
      <c r="L10">
        <v>9601</v>
      </c>
      <c r="S10">
        <v>3000</v>
      </c>
      <c r="T10">
        <v>300000</v>
      </c>
    </row>
    <row r="11" spans="1:20" x14ac:dyDescent="0.25">
      <c r="A11" s="2">
        <v>43101</v>
      </c>
      <c r="B11" s="3" t="s">
        <v>6</v>
      </c>
      <c r="D11" s="1"/>
      <c r="E11" s="5">
        <v>-448000</v>
      </c>
      <c r="F11" s="3" t="s">
        <v>11</v>
      </c>
      <c r="G11" s="3" t="s">
        <v>12</v>
      </c>
      <c r="H11" s="4" t="s">
        <v>6</v>
      </c>
      <c r="I11" t="s">
        <v>14</v>
      </c>
      <c r="J11">
        <v>501</v>
      </c>
      <c r="K11">
        <v>21</v>
      </c>
      <c r="L11">
        <v>9601</v>
      </c>
      <c r="S11">
        <v>3044</v>
      </c>
      <c r="T11">
        <v>304400</v>
      </c>
    </row>
    <row r="12" spans="1:20" x14ac:dyDescent="0.25">
      <c r="A12" s="2">
        <v>43101</v>
      </c>
      <c r="B12" s="3" t="s">
        <v>6</v>
      </c>
      <c r="D12" s="1"/>
      <c r="E12" s="5">
        <v>-671880</v>
      </c>
      <c r="F12" s="3" t="s">
        <v>11</v>
      </c>
      <c r="G12" s="3" t="s">
        <v>12</v>
      </c>
      <c r="H12" s="4" t="s">
        <v>6</v>
      </c>
      <c r="I12" t="s">
        <v>14</v>
      </c>
      <c r="J12">
        <v>501</v>
      </c>
      <c r="K12">
        <v>21</v>
      </c>
      <c r="L12">
        <v>9110</v>
      </c>
      <c r="Q12" t="s">
        <v>15</v>
      </c>
      <c r="S12">
        <v>3220</v>
      </c>
      <c r="T12">
        <v>322020</v>
      </c>
    </row>
    <row r="13" spans="1:20" x14ac:dyDescent="0.25">
      <c r="A13" s="2">
        <v>43101</v>
      </c>
      <c r="B13" s="3" t="s">
        <v>6</v>
      </c>
      <c r="D13" s="1"/>
      <c r="E13" s="5">
        <v>-1533600</v>
      </c>
      <c r="F13" s="3" t="s">
        <v>11</v>
      </c>
      <c r="G13" s="3" t="s">
        <v>12</v>
      </c>
      <c r="H13" s="4" t="s">
        <v>6</v>
      </c>
      <c r="I13" t="s">
        <v>14</v>
      </c>
      <c r="J13">
        <v>501</v>
      </c>
      <c r="K13">
        <v>21</v>
      </c>
      <c r="L13">
        <v>9220</v>
      </c>
      <c r="Q13" t="s">
        <v>15</v>
      </c>
      <c r="S13">
        <v>3220</v>
      </c>
      <c r="T13">
        <v>322000</v>
      </c>
    </row>
    <row r="14" spans="1:20" x14ac:dyDescent="0.25">
      <c r="A14" s="2">
        <v>43101</v>
      </c>
      <c r="B14" s="3" t="s">
        <v>6</v>
      </c>
      <c r="D14" s="1"/>
      <c r="E14" s="5">
        <v>-107712</v>
      </c>
      <c r="F14" s="3" t="s">
        <v>11</v>
      </c>
      <c r="G14" s="3" t="s">
        <v>12</v>
      </c>
      <c r="H14" s="4" t="s">
        <v>6</v>
      </c>
      <c r="I14" t="s">
        <v>14</v>
      </c>
      <c r="J14">
        <v>501</v>
      </c>
      <c r="K14">
        <v>21</v>
      </c>
      <c r="L14">
        <v>9510</v>
      </c>
      <c r="Q14" t="s">
        <v>15</v>
      </c>
      <c r="S14">
        <v>3220</v>
      </c>
      <c r="T14">
        <v>322000</v>
      </c>
    </row>
    <row r="15" spans="1:20" x14ac:dyDescent="0.25">
      <c r="A15" s="2">
        <v>43101</v>
      </c>
      <c r="B15" s="3" t="s">
        <v>6</v>
      </c>
      <c r="D15" s="1"/>
      <c r="E15" s="5">
        <v>-115238</v>
      </c>
      <c r="F15" s="3" t="s">
        <v>11</v>
      </c>
      <c r="G15" s="3" t="s">
        <v>12</v>
      </c>
      <c r="H15" s="4" t="s">
        <v>6</v>
      </c>
      <c r="I15" t="s">
        <v>14</v>
      </c>
      <c r="J15">
        <v>501</v>
      </c>
      <c r="K15">
        <v>21</v>
      </c>
      <c r="L15">
        <v>1800</v>
      </c>
      <c r="M15" t="s">
        <v>16</v>
      </c>
      <c r="S15">
        <v>35201</v>
      </c>
      <c r="T15">
        <v>352000</v>
      </c>
    </row>
    <row r="16" spans="1:20" x14ac:dyDescent="0.25">
      <c r="A16" s="2">
        <v>43101</v>
      </c>
      <c r="B16" s="3" t="s">
        <v>6</v>
      </c>
      <c r="D16" s="1"/>
      <c r="E16" s="5">
        <v>-350</v>
      </c>
      <c r="F16" s="3" t="s">
        <v>11</v>
      </c>
      <c r="G16" s="3" t="s">
        <v>12</v>
      </c>
      <c r="H16" s="4" t="s">
        <v>6</v>
      </c>
      <c r="I16" t="s">
        <v>14</v>
      </c>
      <c r="J16">
        <v>501</v>
      </c>
      <c r="K16">
        <v>21</v>
      </c>
      <c r="L16">
        <v>1310</v>
      </c>
      <c r="M16" t="s">
        <v>20</v>
      </c>
      <c r="Q16" t="s">
        <v>21</v>
      </c>
      <c r="S16">
        <v>35000</v>
      </c>
      <c r="T16">
        <v>350000</v>
      </c>
    </row>
    <row r="17" spans="1:20" x14ac:dyDescent="0.25">
      <c r="A17" s="2">
        <v>43101</v>
      </c>
      <c r="B17" s="3" t="s">
        <v>6</v>
      </c>
      <c r="D17" s="1"/>
      <c r="E17" s="5">
        <v>-200000</v>
      </c>
      <c r="F17" s="3" t="s">
        <v>11</v>
      </c>
      <c r="G17" s="3" t="s">
        <v>12</v>
      </c>
      <c r="H17" s="4" t="s">
        <v>6</v>
      </c>
      <c r="I17" t="s">
        <v>14</v>
      </c>
      <c r="J17">
        <v>501</v>
      </c>
      <c r="K17">
        <v>21</v>
      </c>
      <c r="L17">
        <v>1600</v>
      </c>
      <c r="M17" t="s">
        <v>20</v>
      </c>
      <c r="Q17" t="s">
        <v>22</v>
      </c>
      <c r="S17">
        <v>35000</v>
      </c>
      <c r="T17">
        <v>350000</v>
      </c>
    </row>
    <row r="18" spans="1:20" x14ac:dyDescent="0.25">
      <c r="A18" s="2">
        <v>43101</v>
      </c>
      <c r="B18" s="3" t="s">
        <v>6</v>
      </c>
      <c r="D18" s="1"/>
      <c r="E18" s="5">
        <v>-5529347</v>
      </c>
      <c r="F18" s="3" t="s">
        <v>11</v>
      </c>
      <c r="G18" s="3" t="s">
        <v>12</v>
      </c>
      <c r="H18" s="4" t="s">
        <v>6</v>
      </c>
      <c r="I18" t="s">
        <v>14</v>
      </c>
      <c r="J18">
        <v>501</v>
      </c>
      <c r="K18">
        <v>21</v>
      </c>
      <c r="L18">
        <v>1800</v>
      </c>
      <c r="M18" t="s">
        <v>23</v>
      </c>
      <c r="S18">
        <v>35200</v>
      </c>
      <c r="T18">
        <v>352001</v>
      </c>
    </row>
    <row r="19" spans="1:20" x14ac:dyDescent="0.25">
      <c r="A19" s="2">
        <v>43101</v>
      </c>
      <c r="B19" s="3" t="s">
        <v>6</v>
      </c>
      <c r="D19" s="1"/>
      <c r="E19" s="5">
        <v>-1114141</v>
      </c>
      <c r="F19" s="3" t="s">
        <v>11</v>
      </c>
      <c r="G19" s="3" t="s">
        <v>12</v>
      </c>
      <c r="H19" s="4" t="s">
        <v>6</v>
      </c>
      <c r="I19" t="s">
        <v>14</v>
      </c>
      <c r="J19">
        <v>501</v>
      </c>
      <c r="K19">
        <v>21</v>
      </c>
      <c r="L19">
        <v>4510</v>
      </c>
      <c r="M19" t="s">
        <v>16</v>
      </c>
      <c r="S19">
        <v>35201</v>
      </c>
      <c r="T19">
        <v>352000</v>
      </c>
    </row>
    <row r="20" spans="1:20" x14ac:dyDescent="0.25">
      <c r="A20" s="2">
        <v>43101</v>
      </c>
      <c r="B20" s="3" t="s">
        <v>6</v>
      </c>
      <c r="D20" s="1"/>
      <c r="E20" s="5">
        <v>-50355</v>
      </c>
      <c r="F20" s="3" t="s">
        <v>11</v>
      </c>
      <c r="G20" s="3" t="s">
        <v>12</v>
      </c>
      <c r="H20" s="4" t="s">
        <v>6</v>
      </c>
      <c r="I20" t="s">
        <v>14</v>
      </c>
      <c r="J20">
        <v>501</v>
      </c>
      <c r="K20">
        <v>21</v>
      </c>
      <c r="L20">
        <v>4510</v>
      </c>
      <c r="M20" t="s">
        <v>16</v>
      </c>
      <c r="S20">
        <v>35201</v>
      </c>
      <c r="T20">
        <v>352000</v>
      </c>
    </row>
    <row r="21" spans="1:20" x14ac:dyDescent="0.25">
      <c r="A21" s="2">
        <v>43101</v>
      </c>
      <c r="B21" s="3" t="s">
        <v>6</v>
      </c>
      <c r="D21" s="1"/>
      <c r="E21" s="5">
        <v>-190000</v>
      </c>
      <c r="F21" s="3" t="s">
        <v>11</v>
      </c>
      <c r="G21" s="3" t="s">
        <v>12</v>
      </c>
      <c r="H21" s="4" t="s">
        <v>6</v>
      </c>
      <c r="I21" t="s">
        <v>14</v>
      </c>
      <c r="J21">
        <v>501</v>
      </c>
      <c r="K21">
        <v>21</v>
      </c>
      <c r="L21">
        <v>4510</v>
      </c>
      <c r="S21">
        <v>3825</v>
      </c>
      <c r="T21">
        <v>382540</v>
      </c>
    </row>
    <row r="22" spans="1:20" x14ac:dyDescent="0.25">
      <c r="A22" s="2">
        <v>43101</v>
      </c>
      <c r="B22" s="3" t="s">
        <v>6</v>
      </c>
      <c r="D22" s="1"/>
      <c r="E22" s="5">
        <v>-4000</v>
      </c>
      <c r="F22" s="3" t="s">
        <v>11</v>
      </c>
      <c r="G22" s="3" t="s">
        <v>12</v>
      </c>
      <c r="H22" s="4" t="s">
        <v>6</v>
      </c>
      <c r="I22" t="s">
        <v>14</v>
      </c>
      <c r="J22">
        <v>501</v>
      </c>
      <c r="K22">
        <v>21</v>
      </c>
      <c r="L22">
        <v>4510</v>
      </c>
      <c r="S22">
        <v>3825</v>
      </c>
      <c r="T22">
        <v>382540</v>
      </c>
    </row>
    <row r="23" spans="1:20" x14ac:dyDescent="0.25">
      <c r="A23" s="2">
        <v>43101</v>
      </c>
      <c r="B23" s="3" t="s">
        <v>6</v>
      </c>
      <c r="D23" s="1"/>
      <c r="E23" s="5">
        <v>51500</v>
      </c>
      <c r="F23" s="3" t="s">
        <v>13</v>
      </c>
      <c r="G23" s="3" t="s">
        <v>12</v>
      </c>
      <c r="H23" s="4" t="s">
        <v>6</v>
      </c>
      <c r="I23" t="s">
        <v>14</v>
      </c>
      <c r="J23">
        <v>501</v>
      </c>
      <c r="K23">
        <v>21</v>
      </c>
      <c r="L23">
        <v>10702</v>
      </c>
      <c r="Q23" t="s">
        <v>24</v>
      </c>
      <c r="S23">
        <v>4521</v>
      </c>
      <c r="T23">
        <v>452100</v>
      </c>
    </row>
    <row r="24" spans="1:20" x14ac:dyDescent="0.25">
      <c r="A24" s="2">
        <v>43101</v>
      </c>
      <c r="B24" s="3" t="s">
        <v>6</v>
      </c>
      <c r="D24" s="1"/>
      <c r="E24" s="5">
        <v>33000</v>
      </c>
      <c r="F24" s="3" t="s">
        <v>13</v>
      </c>
      <c r="G24" s="3" t="s">
        <v>12</v>
      </c>
      <c r="H24" s="4" t="s">
        <v>6</v>
      </c>
      <c r="I24" t="s">
        <v>14</v>
      </c>
      <c r="J24">
        <v>501</v>
      </c>
      <c r="K24">
        <v>21</v>
      </c>
      <c r="L24">
        <v>3100</v>
      </c>
      <c r="Q24" t="s">
        <v>25</v>
      </c>
      <c r="S24">
        <v>4521</v>
      </c>
      <c r="T24">
        <v>452100</v>
      </c>
    </row>
    <row r="25" spans="1:20" x14ac:dyDescent="0.25">
      <c r="A25" s="2">
        <v>43101</v>
      </c>
      <c r="B25" s="3" t="s">
        <v>6</v>
      </c>
      <c r="D25" s="1"/>
      <c r="E25" s="5">
        <v>11060</v>
      </c>
      <c r="F25" s="3" t="s">
        <v>13</v>
      </c>
      <c r="G25" s="3" t="s">
        <v>12</v>
      </c>
      <c r="H25" s="4" t="s">
        <v>6</v>
      </c>
      <c r="I25" t="s">
        <v>14</v>
      </c>
      <c r="J25">
        <v>501</v>
      </c>
      <c r="K25">
        <v>21</v>
      </c>
      <c r="L25">
        <v>3600</v>
      </c>
      <c r="Q25" t="s">
        <v>26</v>
      </c>
      <c r="S25">
        <v>4521</v>
      </c>
      <c r="T25">
        <v>452100</v>
      </c>
    </row>
    <row r="26" spans="1:20" x14ac:dyDescent="0.25">
      <c r="A26" s="2">
        <v>43101</v>
      </c>
      <c r="B26" s="3" t="s">
        <v>6</v>
      </c>
      <c r="D26" s="1"/>
      <c r="E26" s="5">
        <v>183465</v>
      </c>
      <c r="F26" s="3" t="s">
        <v>13</v>
      </c>
      <c r="G26" s="3" t="s">
        <v>12</v>
      </c>
      <c r="H26" s="4" t="s">
        <v>6</v>
      </c>
      <c r="I26" t="s">
        <v>14</v>
      </c>
      <c r="J26">
        <v>501</v>
      </c>
      <c r="K26">
        <v>21</v>
      </c>
      <c r="L26">
        <v>8103</v>
      </c>
      <c r="Q26" t="s">
        <v>27</v>
      </c>
      <c r="S26">
        <v>4521</v>
      </c>
      <c r="T26">
        <v>452100</v>
      </c>
    </row>
    <row r="27" spans="1:20" x14ac:dyDescent="0.25">
      <c r="A27" s="2">
        <v>43101</v>
      </c>
      <c r="B27" s="3" t="s">
        <v>6</v>
      </c>
      <c r="D27" s="1"/>
      <c r="E27" s="5">
        <v>20000</v>
      </c>
      <c r="F27" s="3" t="s">
        <v>13</v>
      </c>
      <c r="G27" s="3" t="s">
        <v>12</v>
      </c>
      <c r="H27" s="4" t="s">
        <v>6</v>
      </c>
      <c r="I27" t="s">
        <v>14</v>
      </c>
      <c r="J27">
        <v>501</v>
      </c>
      <c r="K27">
        <v>21</v>
      </c>
      <c r="L27">
        <v>8203</v>
      </c>
      <c r="Q27" t="s">
        <v>28</v>
      </c>
      <c r="R27" t="s">
        <v>29</v>
      </c>
      <c r="S27">
        <v>4521</v>
      </c>
      <c r="T27">
        <v>452100</v>
      </c>
    </row>
    <row r="28" spans="1:20" x14ac:dyDescent="0.25">
      <c r="A28" s="2">
        <v>43101</v>
      </c>
      <c r="B28" s="3" t="s">
        <v>6</v>
      </c>
      <c r="D28" s="1"/>
      <c r="E28" s="5">
        <v>12000</v>
      </c>
      <c r="F28" s="3" t="s">
        <v>13</v>
      </c>
      <c r="G28" s="3" t="s">
        <v>12</v>
      </c>
      <c r="H28" s="4" t="s">
        <v>6</v>
      </c>
      <c r="I28" t="s">
        <v>14</v>
      </c>
      <c r="J28">
        <v>501</v>
      </c>
      <c r="K28">
        <v>21</v>
      </c>
      <c r="L28">
        <v>8203</v>
      </c>
      <c r="Q28" t="s">
        <v>28</v>
      </c>
      <c r="R28" t="s">
        <v>30</v>
      </c>
      <c r="S28">
        <v>4521</v>
      </c>
      <c r="T28">
        <v>452100</v>
      </c>
    </row>
    <row r="29" spans="1:20" x14ac:dyDescent="0.25">
      <c r="A29" s="2">
        <v>43101</v>
      </c>
      <c r="B29" s="3" t="s">
        <v>6</v>
      </c>
      <c r="D29" s="1"/>
      <c r="E29" s="5">
        <v>30000</v>
      </c>
      <c r="F29" s="3" t="s">
        <v>13</v>
      </c>
      <c r="G29" s="3" t="s">
        <v>12</v>
      </c>
      <c r="H29" s="4" t="s">
        <v>6</v>
      </c>
      <c r="I29" t="s">
        <v>14</v>
      </c>
      <c r="J29">
        <v>501</v>
      </c>
      <c r="K29">
        <v>21</v>
      </c>
      <c r="L29">
        <v>8211</v>
      </c>
      <c r="Q29" t="s">
        <v>28</v>
      </c>
      <c r="R29" t="s">
        <v>31</v>
      </c>
      <c r="S29">
        <v>4521</v>
      </c>
      <c r="T29">
        <v>452100</v>
      </c>
    </row>
    <row r="30" spans="1:20" x14ac:dyDescent="0.25">
      <c r="A30" s="2">
        <v>43101</v>
      </c>
      <c r="B30" s="3" t="s">
        <v>6</v>
      </c>
      <c r="D30" s="1"/>
      <c r="E30" s="5">
        <v>94000</v>
      </c>
      <c r="F30" s="3" t="s">
        <v>13</v>
      </c>
      <c r="G30" s="3" t="s">
        <v>12</v>
      </c>
      <c r="H30" s="4" t="s">
        <v>6</v>
      </c>
      <c r="I30" t="s">
        <v>14</v>
      </c>
      <c r="J30">
        <v>501</v>
      </c>
      <c r="K30">
        <v>21</v>
      </c>
      <c r="L30">
        <v>8234</v>
      </c>
      <c r="Q30" t="s">
        <v>32</v>
      </c>
      <c r="S30">
        <v>4521</v>
      </c>
      <c r="T30">
        <v>452100</v>
      </c>
    </row>
    <row r="31" spans="1:20" x14ac:dyDescent="0.25">
      <c r="A31" s="2">
        <v>43101</v>
      </c>
      <c r="B31" s="3" t="s">
        <v>6</v>
      </c>
      <c r="D31" s="1"/>
      <c r="E31" s="5">
        <v>22500</v>
      </c>
      <c r="F31" s="3" t="s">
        <v>13</v>
      </c>
      <c r="G31" s="3" t="s">
        <v>12</v>
      </c>
      <c r="H31" s="4" t="s">
        <v>6</v>
      </c>
      <c r="I31" t="s">
        <v>14</v>
      </c>
      <c r="J31">
        <v>501</v>
      </c>
      <c r="K31">
        <v>21</v>
      </c>
      <c r="L31">
        <v>8236</v>
      </c>
      <c r="Q31" t="s">
        <v>33</v>
      </c>
      <c r="S31">
        <v>4521</v>
      </c>
      <c r="T31">
        <v>452100</v>
      </c>
    </row>
    <row r="32" spans="1:20" x14ac:dyDescent="0.25">
      <c r="A32" s="2">
        <v>43101</v>
      </c>
      <c r="B32" s="3" t="s">
        <v>6</v>
      </c>
      <c r="D32" s="1"/>
      <c r="E32" s="5">
        <v>10600</v>
      </c>
      <c r="F32" s="3" t="s">
        <v>13</v>
      </c>
      <c r="G32" s="3" t="s">
        <v>12</v>
      </c>
      <c r="H32" s="4" t="s">
        <v>6</v>
      </c>
      <c r="I32" t="s">
        <v>14</v>
      </c>
      <c r="J32">
        <v>501</v>
      </c>
      <c r="K32">
        <v>21</v>
      </c>
      <c r="L32">
        <v>9400</v>
      </c>
      <c r="Q32" t="s">
        <v>34</v>
      </c>
      <c r="S32">
        <v>4500</v>
      </c>
      <c r="T32">
        <v>450000</v>
      </c>
    </row>
    <row r="33" spans="1:20" x14ac:dyDescent="0.25">
      <c r="A33" s="2">
        <v>43101</v>
      </c>
      <c r="B33" s="3" t="s">
        <v>6</v>
      </c>
      <c r="D33" s="1"/>
      <c r="E33" s="5">
        <v>12782</v>
      </c>
      <c r="F33" s="3" t="s">
        <v>13</v>
      </c>
      <c r="G33" s="3" t="s">
        <v>12</v>
      </c>
      <c r="H33" s="4" t="s">
        <v>6</v>
      </c>
      <c r="I33" t="s">
        <v>14</v>
      </c>
      <c r="J33">
        <v>501</v>
      </c>
      <c r="K33">
        <v>21</v>
      </c>
      <c r="L33">
        <v>9400</v>
      </c>
      <c r="Q33" t="s">
        <v>35</v>
      </c>
      <c r="S33">
        <v>4500</v>
      </c>
      <c r="T33">
        <v>450000</v>
      </c>
    </row>
    <row r="34" spans="1:20" x14ac:dyDescent="0.25">
      <c r="A34" s="2">
        <v>43101</v>
      </c>
      <c r="B34" s="3" t="s">
        <v>6</v>
      </c>
      <c r="D34" s="1"/>
      <c r="E34" s="5">
        <v>3000</v>
      </c>
      <c r="F34" s="3" t="s">
        <v>13</v>
      </c>
      <c r="G34" s="3" t="s">
        <v>12</v>
      </c>
      <c r="H34" s="4" t="s">
        <v>6</v>
      </c>
      <c r="I34" t="s">
        <v>14</v>
      </c>
      <c r="J34">
        <v>501</v>
      </c>
      <c r="K34">
        <v>21</v>
      </c>
      <c r="L34">
        <v>9400</v>
      </c>
      <c r="Q34" t="s">
        <v>28</v>
      </c>
      <c r="R34" t="s">
        <v>36</v>
      </c>
      <c r="S34">
        <v>4521</v>
      </c>
      <c r="T34">
        <v>452100</v>
      </c>
    </row>
    <row r="35" spans="1:20" x14ac:dyDescent="0.25">
      <c r="A35" s="2">
        <v>43101</v>
      </c>
      <c r="B35" s="3" t="s">
        <v>6</v>
      </c>
      <c r="D35" s="1"/>
      <c r="E35" s="5">
        <v>4500</v>
      </c>
      <c r="F35" s="3" t="s">
        <v>13</v>
      </c>
      <c r="G35" s="3" t="s">
        <v>12</v>
      </c>
      <c r="H35" s="4" t="s">
        <v>6</v>
      </c>
      <c r="I35" t="s">
        <v>14</v>
      </c>
      <c r="J35">
        <v>501</v>
      </c>
      <c r="K35">
        <v>21</v>
      </c>
      <c r="L35">
        <v>9400</v>
      </c>
      <c r="Q35" t="s">
        <v>28</v>
      </c>
      <c r="R35" t="s">
        <v>37</v>
      </c>
      <c r="S35">
        <v>4521</v>
      </c>
      <c r="T35">
        <v>452100</v>
      </c>
    </row>
    <row r="36" spans="1:20" x14ac:dyDescent="0.25">
      <c r="A36" s="2">
        <v>43101</v>
      </c>
      <c r="B36" s="3" t="s">
        <v>6</v>
      </c>
      <c r="D36" s="1"/>
      <c r="E36" s="5">
        <v>29040</v>
      </c>
      <c r="F36" s="3" t="s">
        <v>13</v>
      </c>
      <c r="G36" s="3" t="s">
        <v>12</v>
      </c>
      <c r="H36" s="4" t="s">
        <v>6</v>
      </c>
      <c r="I36" t="s">
        <v>14</v>
      </c>
      <c r="J36">
        <v>501</v>
      </c>
      <c r="K36">
        <v>21</v>
      </c>
      <c r="L36">
        <v>1112</v>
      </c>
      <c r="S36">
        <v>5001</v>
      </c>
    </row>
    <row r="37" spans="1:20" x14ac:dyDescent="0.25">
      <c r="A37" s="2">
        <v>43101</v>
      </c>
      <c r="B37" s="3" t="s">
        <v>6</v>
      </c>
      <c r="D37" s="1"/>
      <c r="E37" s="5">
        <v>31650</v>
      </c>
      <c r="F37" s="3" t="s">
        <v>13</v>
      </c>
      <c r="G37" s="3" t="s">
        <v>12</v>
      </c>
      <c r="H37" s="4" t="s">
        <v>6</v>
      </c>
      <c r="I37" t="s">
        <v>14</v>
      </c>
      <c r="J37">
        <v>501</v>
      </c>
      <c r="K37">
        <v>21</v>
      </c>
      <c r="L37">
        <v>1112</v>
      </c>
      <c r="S37">
        <v>5001</v>
      </c>
    </row>
    <row r="38" spans="1:20" x14ac:dyDescent="0.25">
      <c r="A38" s="2">
        <v>43101</v>
      </c>
      <c r="B38" s="3" t="s">
        <v>6</v>
      </c>
      <c r="D38" s="1"/>
      <c r="E38" s="5">
        <v>52300</v>
      </c>
      <c r="F38" s="3" t="s">
        <v>13</v>
      </c>
      <c r="G38" s="3" t="s">
        <v>12</v>
      </c>
      <c r="H38" s="4" t="s">
        <v>6</v>
      </c>
      <c r="I38" t="s">
        <v>14</v>
      </c>
      <c r="J38">
        <v>501</v>
      </c>
      <c r="K38">
        <v>21</v>
      </c>
      <c r="L38">
        <v>1112</v>
      </c>
      <c r="S38">
        <v>5002</v>
      </c>
    </row>
    <row r="39" spans="1:20" x14ac:dyDescent="0.25">
      <c r="A39" s="2">
        <v>43101</v>
      </c>
      <c r="B39" s="3" t="s">
        <v>6</v>
      </c>
      <c r="D39" s="1"/>
      <c r="E39" s="5">
        <v>169385</v>
      </c>
      <c r="F39" s="3" t="s">
        <v>13</v>
      </c>
      <c r="G39" s="3" t="s">
        <v>12</v>
      </c>
      <c r="H39" s="4" t="s">
        <v>6</v>
      </c>
      <c r="I39" t="s">
        <v>14</v>
      </c>
      <c r="J39">
        <v>501</v>
      </c>
      <c r="K39">
        <v>21</v>
      </c>
      <c r="L39">
        <v>1112</v>
      </c>
      <c r="S39">
        <v>5002</v>
      </c>
    </row>
    <row r="40" spans="1:20" x14ac:dyDescent="0.25">
      <c r="A40" s="2">
        <v>43101</v>
      </c>
      <c r="B40" s="3" t="s">
        <v>6</v>
      </c>
      <c r="D40" s="1"/>
      <c r="E40" s="5">
        <v>472610</v>
      </c>
      <c r="F40" s="3" t="s">
        <v>13</v>
      </c>
      <c r="G40" s="3" t="s">
        <v>12</v>
      </c>
      <c r="H40" s="4" t="s">
        <v>6</v>
      </c>
      <c r="I40" t="s">
        <v>14</v>
      </c>
      <c r="J40">
        <v>501</v>
      </c>
      <c r="K40">
        <v>21</v>
      </c>
      <c r="L40">
        <v>1112</v>
      </c>
      <c r="S40">
        <v>5002</v>
      </c>
    </row>
    <row r="41" spans="1:20" x14ac:dyDescent="0.25">
      <c r="A41" s="2">
        <v>43101</v>
      </c>
      <c r="B41" s="3" t="s">
        <v>6</v>
      </c>
      <c r="D41" s="1"/>
      <c r="E41" s="5">
        <v>1200</v>
      </c>
      <c r="F41" s="3" t="s">
        <v>13</v>
      </c>
      <c r="G41" s="3" t="s">
        <v>12</v>
      </c>
      <c r="H41" s="4" t="s">
        <v>6</v>
      </c>
      <c r="I41" t="s">
        <v>14</v>
      </c>
      <c r="J41">
        <v>501</v>
      </c>
      <c r="K41">
        <v>21</v>
      </c>
      <c r="L41">
        <v>1112</v>
      </c>
      <c r="S41">
        <v>5050</v>
      </c>
    </row>
    <row r="42" spans="1:20" x14ac:dyDescent="0.25">
      <c r="A42" s="2">
        <v>43101</v>
      </c>
      <c r="B42" s="3" t="s">
        <v>6</v>
      </c>
      <c r="D42" s="1"/>
      <c r="E42" s="5">
        <v>800</v>
      </c>
      <c r="F42" s="3" t="s">
        <v>13</v>
      </c>
      <c r="G42" s="3" t="s">
        <v>12</v>
      </c>
      <c r="H42" s="4" t="s">
        <v>6</v>
      </c>
      <c r="I42" t="s">
        <v>14</v>
      </c>
      <c r="J42">
        <v>501</v>
      </c>
      <c r="K42">
        <v>21</v>
      </c>
      <c r="L42">
        <v>1112</v>
      </c>
      <c r="S42">
        <v>5050</v>
      </c>
      <c r="T42">
        <v>505099</v>
      </c>
    </row>
    <row r="43" spans="1:20" x14ac:dyDescent="0.25">
      <c r="A43" s="2">
        <v>43101</v>
      </c>
      <c r="B43" s="3" t="s">
        <v>6</v>
      </c>
      <c r="D43" s="1"/>
      <c r="E43" s="5">
        <v>249150</v>
      </c>
      <c r="F43" s="3" t="s">
        <v>13</v>
      </c>
      <c r="G43" s="3" t="s">
        <v>12</v>
      </c>
      <c r="H43" s="4" t="s">
        <v>6</v>
      </c>
      <c r="I43" t="s">
        <v>14</v>
      </c>
      <c r="J43">
        <v>501</v>
      </c>
      <c r="K43">
        <v>21</v>
      </c>
      <c r="L43">
        <v>1112</v>
      </c>
      <c r="S43">
        <v>5060</v>
      </c>
      <c r="T43">
        <v>506000</v>
      </c>
    </row>
    <row r="44" spans="1:20" x14ac:dyDescent="0.25">
      <c r="A44" s="2">
        <v>43101</v>
      </c>
      <c r="B44" s="3" t="s">
        <v>6</v>
      </c>
      <c r="D44" s="1"/>
      <c r="E44" s="5">
        <v>825</v>
      </c>
      <c r="F44" s="3" t="s">
        <v>13</v>
      </c>
      <c r="G44" s="3" t="s">
        <v>12</v>
      </c>
      <c r="H44" s="4" t="s">
        <v>6</v>
      </c>
      <c r="I44" t="s">
        <v>14</v>
      </c>
      <c r="J44">
        <v>501</v>
      </c>
      <c r="K44">
        <v>21</v>
      </c>
      <c r="L44">
        <v>1112</v>
      </c>
      <c r="S44">
        <v>5060</v>
      </c>
      <c r="T44">
        <v>506010</v>
      </c>
    </row>
    <row r="45" spans="1:20" x14ac:dyDescent="0.25">
      <c r="A45" s="2">
        <v>43101</v>
      </c>
      <c r="B45" s="3" t="s">
        <v>6</v>
      </c>
      <c r="D45" s="1"/>
      <c r="E45" s="5">
        <v>500</v>
      </c>
      <c r="F45" s="3" t="s">
        <v>13</v>
      </c>
      <c r="G45" s="3" t="s">
        <v>12</v>
      </c>
      <c r="H45" s="4" t="s">
        <v>6</v>
      </c>
      <c r="I45" t="s">
        <v>14</v>
      </c>
      <c r="J45">
        <v>501</v>
      </c>
      <c r="K45">
        <v>21</v>
      </c>
      <c r="L45">
        <v>1112</v>
      </c>
      <c r="S45">
        <v>5060</v>
      </c>
      <c r="T45">
        <v>506030</v>
      </c>
    </row>
    <row r="46" spans="1:20" x14ac:dyDescent="0.25">
      <c r="A46" s="2">
        <v>43101</v>
      </c>
      <c r="B46" s="3" t="s">
        <v>6</v>
      </c>
      <c r="D46" s="1"/>
      <c r="E46" s="5">
        <v>6041</v>
      </c>
      <c r="F46" s="3" t="s">
        <v>13</v>
      </c>
      <c r="G46" s="3" t="s">
        <v>12</v>
      </c>
      <c r="H46" s="4" t="s">
        <v>6</v>
      </c>
      <c r="I46" t="s">
        <v>14</v>
      </c>
      <c r="J46">
        <v>501</v>
      </c>
      <c r="K46">
        <v>21</v>
      </c>
      <c r="L46">
        <v>1112</v>
      </c>
      <c r="S46">
        <v>5060</v>
      </c>
      <c r="T46">
        <v>506040</v>
      </c>
    </row>
    <row r="47" spans="1:20" x14ac:dyDescent="0.25">
      <c r="A47" s="2">
        <v>43101</v>
      </c>
      <c r="B47" s="3" t="s">
        <v>6</v>
      </c>
      <c r="D47" s="1"/>
      <c r="E47" s="5">
        <v>5000</v>
      </c>
      <c r="F47" s="3" t="s">
        <v>13</v>
      </c>
      <c r="G47" s="3" t="s">
        <v>12</v>
      </c>
      <c r="H47" s="4" t="s">
        <v>6</v>
      </c>
      <c r="I47" t="s">
        <v>14</v>
      </c>
      <c r="J47">
        <v>501</v>
      </c>
      <c r="K47">
        <v>21</v>
      </c>
      <c r="L47">
        <v>1112</v>
      </c>
      <c r="S47">
        <v>5500</v>
      </c>
      <c r="T47">
        <v>550000</v>
      </c>
    </row>
    <row r="48" spans="1:20" x14ac:dyDescent="0.25">
      <c r="A48" s="2">
        <v>43101</v>
      </c>
      <c r="B48" s="3" t="s">
        <v>6</v>
      </c>
      <c r="D48" s="1"/>
      <c r="E48" s="5">
        <v>2000</v>
      </c>
      <c r="F48" s="3" t="s">
        <v>13</v>
      </c>
      <c r="G48" s="3" t="s">
        <v>12</v>
      </c>
      <c r="H48" s="4" t="s">
        <v>6</v>
      </c>
      <c r="I48" t="s">
        <v>14</v>
      </c>
      <c r="J48">
        <v>501</v>
      </c>
      <c r="K48">
        <v>21</v>
      </c>
      <c r="L48">
        <v>1112</v>
      </c>
      <c r="S48">
        <v>5500</v>
      </c>
      <c r="T48">
        <v>550001</v>
      </c>
    </row>
    <row r="49" spans="1:20" x14ac:dyDescent="0.25">
      <c r="A49" s="2">
        <v>43101</v>
      </c>
      <c r="B49" s="3" t="s">
        <v>6</v>
      </c>
      <c r="D49" s="1"/>
      <c r="E49" s="5">
        <v>3000</v>
      </c>
      <c r="F49" s="3" t="s">
        <v>13</v>
      </c>
      <c r="G49" s="3" t="s">
        <v>12</v>
      </c>
      <c r="H49" s="4" t="s">
        <v>6</v>
      </c>
      <c r="I49" t="s">
        <v>14</v>
      </c>
      <c r="J49">
        <v>501</v>
      </c>
      <c r="K49">
        <v>21</v>
      </c>
      <c r="L49">
        <v>1112</v>
      </c>
      <c r="S49">
        <v>5500</v>
      </c>
      <c r="T49">
        <v>550010</v>
      </c>
    </row>
    <row r="50" spans="1:20" x14ac:dyDescent="0.25">
      <c r="A50" s="2">
        <v>43101</v>
      </c>
      <c r="B50" s="3" t="s">
        <v>6</v>
      </c>
      <c r="D50" s="1"/>
      <c r="E50" s="5">
        <v>600</v>
      </c>
      <c r="F50" s="3" t="s">
        <v>13</v>
      </c>
      <c r="G50" s="3" t="s">
        <v>12</v>
      </c>
      <c r="H50" s="4" t="s">
        <v>6</v>
      </c>
      <c r="I50" t="s">
        <v>14</v>
      </c>
      <c r="J50">
        <v>501</v>
      </c>
      <c r="K50">
        <v>21</v>
      </c>
      <c r="L50">
        <v>1112</v>
      </c>
      <c r="S50">
        <v>5500</v>
      </c>
      <c r="T50">
        <v>550040</v>
      </c>
    </row>
    <row r="51" spans="1:20" x14ac:dyDescent="0.25">
      <c r="A51" s="2">
        <v>43101</v>
      </c>
      <c r="B51" s="3" t="s">
        <v>6</v>
      </c>
      <c r="D51" s="1"/>
      <c r="E51" s="5">
        <v>100</v>
      </c>
      <c r="F51" s="3" t="s">
        <v>13</v>
      </c>
      <c r="G51" s="3" t="s">
        <v>12</v>
      </c>
      <c r="H51" s="4" t="s">
        <v>6</v>
      </c>
      <c r="I51" t="s">
        <v>14</v>
      </c>
      <c r="J51">
        <v>501</v>
      </c>
      <c r="K51">
        <v>21</v>
      </c>
      <c r="L51">
        <v>1112</v>
      </c>
      <c r="S51">
        <v>5500</v>
      </c>
      <c r="T51">
        <v>550041</v>
      </c>
    </row>
    <row r="52" spans="1:20" x14ac:dyDescent="0.25">
      <c r="A52" s="2">
        <v>43101</v>
      </c>
      <c r="B52" s="3" t="s">
        <v>6</v>
      </c>
      <c r="D52" s="1"/>
      <c r="E52" s="5">
        <v>2000</v>
      </c>
      <c r="F52" s="3" t="s">
        <v>13</v>
      </c>
      <c r="G52" s="3" t="s">
        <v>12</v>
      </c>
      <c r="H52" s="4" t="s">
        <v>6</v>
      </c>
      <c r="I52" t="s">
        <v>14</v>
      </c>
      <c r="J52">
        <v>501</v>
      </c>
      <c r="K52">
        <v>21</v>
      </c>
      <c r="L52">
        <v>1112</v>
      </c>
      <c r="S52">
        <v>5500</v>
      </c>
      <c r="T52">
        <v>550099</v>
      </c>
    </row>
    <row r="53" spans="1:20" x14ac:dyDescent="0.25">
      <c r="A53" s="2">
        <v>43101</v>
      </c>
      <c r="B53" s="3" t="s">
        <v>6</v>
      </c>
      <c r="D53" s="1"/>
      <c r="E53" s="5">
        <v>300</v>
      </c>
      <c r="F53" s="3" t="s">
        <v>13</v>
      </c>
      <c r="G53" s="3" t="s">
        <v>12</v>
      </c>
      <c r="H53" s="4" t="s">
        <v>6</v>
      </c>
      <c r="I53" t="s">
        <v>14</v>
      </c>
      <c r="J53">
        <v>501</v>
      </c>
      <c r="K53">
        <v>21</v>
      </c>
      <c r="L53">
        <v>1112</v>
      </c>
      <c r="S53">
        <v>5503</v>
      </c>
      <c r="T53">
        <v>550302</v>
      </c>
    </row>
    <row r="54" spans="1:20" x14ac:dyDescent="0.25">
      <c r="A54" s="2">
        <v>43101</v>
      </c>
      <c r="B54" s="3" t="s">
        <v>6</v>
      </c>
      <c r="D54" s="1"/>
      <c r="E54" s="5">
        <v>100</v>
      </c>
      <c r="F54" s="3" t="s">
        <v>13</v>
      </c>
      <c r="G54" s="3" t="s">
        <v>12</v>
      </c>
      <c r="H54" s="4" t="s">
        <v>6</v>
      </c>
      <c r="I54" t="s">
        <v>14</v>
      </c>
      <c r="J54">
        <v>501</v>
      </c>
      <c r="K54">
        <v>21</v>
      </c>
      <c r="L54">
        <v>1112</v>
      </c>
      <c r="S54">
        <v>5503</v>
      </c>
      <c r="T54">
        <v>550309</v>
      </c>
    </row>
    <row r="55" spans="1:20" x14ac:dyDescent="0.25">
      <c r="A55" s="2">
        <v>43101</v>
      </c>
      <c r="B55" s="3" t="s">
        <v>6</v>
      </c>
      <c r="D55" s="1"/>
      <c r="E55" s="5">
        <v>14000</v>
      </c>
      <c r="F55" s="3" t="s">
        <v>13</v>
      </c>
      <c r="G55" s="3" t="s">
        <v>12</v>
      </c>
      <c r="H55" s="4" t="s">
        <v>6</v>
      </c>
      <c r="I55" t="s">
        <v>14</v>
      </c>
      <c r="J55">
        <v>501</v>
      </c>
      <c r="K55">
        <v>21</v>
      </c>
      <c r="L55">
        <v>1112</v>
      </c>
      <c r="S55">
        <v>5504</v>
      </c>
      <c r="T55">
        <v>550400</v>
      </c>
    </row>
    <row r="56" spans="1:20" x14ac:dyDescent="0.25">
      <c r="A56" s="2">
        <v>43101</v>
      </c>
      <c r="B56" s="3" t="s">
        <v>6</v>
      </c>
      <c r="D56" s="1"/>
      <c r="E56" s="5">
        <v>200</v>
      </c>
      <c r="F56" s="3" t="s">
        <v>13</v>
      </c>
      <c r="G56" s="3" t="s">
        <v>12</v>
      </c>
      <c r="H56" s="4" t="s">
        <v>6</v>
      </c>
      <c r="I56" t="s">
        <v>14</v>
      </c>
      <c r="J56">
        <v>501</v>
      </c>
      <c r="K56">
        <v>21</v>
      </c>
      <c r="L56">
        <v>1112</v>
      </c>
      <c r="S56">
        <v>5504</v>
      </c>
      <c r="T56">
        <v>550401</v>
      </c>
    </row>
    <row r="57" spans="1:20" x14ac:dyDescent="0.25">
      <c r="A57" s="2">
        <v>43101</v>
      </c>
      <c r="B57" s="3" t="s">
        <v>6</v>
      </c>
      <c r="D57" s="1"/>
      <c r="E57" s="5">
        <v>1200</v>
      </c>
      <c r="F57" s="3" t="s">
        <v>13</v>
      </c>
      <c r="G57" s="3" t="s">
        <v>12</v>
      </c>
      <c r="H57" s="4" t="s">
        <v>6</v>
      </c>
      <c r="I57" t="s">
        <v>14</v>
      </c>
      <c r="J57">
        <v>501</v>
      </c>
      <c r="K57">
        <v>21</v>
      </c>
      <c r="L57">
        <v>1112</v>
      </c>
      <c r="S57">
        <v>5504</v>
      </c>
      <c r="T57">
        <v>550402</v>
      </c>
    </row>
    <row r="58" spans="1:20" x14ac:dyDescent="0.25">
      <c r="A58" s="2">
        <v>43101</v>
      </c>
      <c r="B58" s="3" t="s">
        <v>6</v>
      </c>
      <c r="D58" s="1"/>
      <c r="E58" s="5">
        <v>300</v>
      </c>
      <c r="F58" s="3" t="s">
        <v>13</v>
      </c>
      <c r="G58" s="3" t="s">
        <v>12</v>
      </c>
      <c r="H58" s="4" t="s">
        <v>6</v>
      </c>
      <c r="I58" t="s">
        <v>14</v>
      </c>
      <c r="J58">
        <v>501</v>
      </c>
      <c r="K58">
        <v>21</v>
      </c>
      <c r="L58">
        <v>1112</v>
      </c>
      <c r="S58">
        <v>5504</v>
      </c>
      <c r="T58">
        <v>550410</v>
      </c>
    </row>
    <row r="59" spans="1:20" x14ac:dyDescent="0.25">
      <c r="A59" s="2">
        <v>43101</v>
      </c>
      <c r="B59" s="3" t="s">
        <v>6</v>
      </c>
      <c r="D59" s="1"/>
      <c r="E59" s="5">
        <v>1000</v>
      </c>
      <c r="F59" s="3" t="s">
        <v>13</v>
      </c>
      <c r="G59" s="3" t="s">
        <v>12</v>
      </c>
      <c r="H59" s="4" t="s">
        <v>6</v>
      </c>
      <c r="I59" t="s">
        <v>14</v>
      </c>
      <c r="J59">
        <v>501</v>
      </c>
      <c r="K59">
        <v>21</v>
      </c>
      <c r="L59">
        <v>1112</v>
      </c>
      <c r="S59">
        <v>5504</v>
      </c>
      <c r="T59">
        <v>550420</v>
      </c>
    </row>
    <row r="60" spans="1:20" x14ac:dyDescent="0.25">
      <c r="A60" s="2">
        <v>43101</v>
      </c>
      <c r="B60" s="3" t="s">
        <v>6</v>
      </c>
      <c r="D60" s="1"/>
      <c r="E60" s="5">
        <v>500</v>
      </c>
      <c r="F60" s="3" t="s">
        <v>13</v>
      </c>
      <c r="G60" s="3" t="s">
        <v>12</v>
      </c>
      <c r="H60" s="4" t="s">
        <v>6</v>
      </c>
      <c r="I60" t="s">
        <v>14</v>
      </c>
      <c r="J60">
        <v>501</v>
      </c>
      <c r="K60">
        <v>21</v>
      </c>
      <c r="L60">
        <v>1112</v>
      </c>
      <c r="S60">
        <v>5504</v>
      </c>
      <c r="T60">
        <v>550490</v>
      </c>
    </row>
    <row r="61" spans="1:20" x14ac:dyDescent="0.25">
      <c r="A61" s="2">
        <v>43101</v>
      </c>
      <c r="B61" s="3" t="s">
        <v>6</v>
      </c>
      <c r="D61" s="1"/>
      <c r="E61" s="5">
        <v>1500</v>
      </c>
      <c r="F61" s="3" t="s">
        <v>13</v>
      </c>
      <c r="G61" s="3" t="s">
        <v>12</v>
      </c>
      <c r="H61" s="4" t="s">
        <v>6</v>
      </c>
      <c r="I61" t="s">
        <v>14</v>
      </c>
      <c r="J61">
        <v>501</v>
      </c>
      <c r="K61">
        <v>21</v>
      </c>
      <c r="L61">
        <v>1112</v>
      </c>
      <c r="S61">
        <v>5511</v>
      </c>
      <c r="T61">
        <v>551103</v>
      </c>
    </row>
    <row r="62" spans="1:20" x14ac:dyDescent="0.25">
      <c r="A62" s="2">
        <v>43101</v>
      </c>
      <c r="B62" s="3" t="s">
        <v>6</v>
      </c>
      <c r="D62" s="1"/>
      <c r="E62" s="5">
        <v>100</v>
      </c>
      <c r="F62" s="3" t="s">
        <v>13</v>
      </c>
      <c r="G62" s="3" t="s">
        <v>12</v>
      </c>
      <c r="H62" s="4" t="s">
        <v>6</v>
      </c>
      <c r="I62" t="s">
        <v>14</v>
      </c>
      <c r="J62">
        <v>501</v>
      </c>
      <c r="K62">
        <v>21</v>
      </c>
      <c r="L62">
        <v>1112</v>
      </c>
      <c r="S62">
        <v>5511</v>
      </c>
      <c r="T62">
        <v>551104</v>
      </c>
    </row>
    <row r="63" spans="1:20" x14ac:dyDescent="0.25">
      <c r="A63" s="2">
        <v>43101</v>
      </c>
      <c r="B63" s="3" t="s">
        <v>6</v>
      </c>
      <c r="D63" s="1"/>
      <c r="E63" s="5">
        <v>100</v>
      </c>
      <c r="F63" s="3" t="s">
        <v>13</v>
      </c>
      <c r="G63" s="3" t="s">
        <v>12</v>
      </c>
      <c r="H63" s="4" t="s">
        <v>6</v>
      </c>
      <c r="I63" t="s">
        <v>14</v>
      </c>
      <c r="J63">
        <v>501</v>
      </c>
      <c r="K63">
        <v>21</v>
      </c>
      <c r="L63">
        <v>1112</v>
      </c>
      <c r="S63">
        <v>5511</v>
      </c>
      <c r="T63">
        <v>551109</v>
      </c>
    </row>
    <row r="64" spans="1:20" x14ac:dyDescent="0.25">
      <c r="A64" s="2">
        <v>43101</v>
      </c>
      <c r="B64" s="3" t="s">
        <v>6</v>
      </c>
      <c r="D64" s="1"/>
      <c r="E64" s="5">
        <v>1600</v>
      </c>
      <c r="F64" s="3" t="s">
        <v>13</v>
      </c>
      <c r="G64" s="3" t="s">
        <v>12</v>
      </c>
      <c r="H64" s="4" t="s">
        <v>6</v>
      </c>
      <c r="I64" t="s">
        <v>14</v>
      </c>
      <c r="J64">
        <v>501</v>
      </c>
      <c r="K64">
        <v>21</v>
      </c>
      <c r="L64">
        <v>1112</v>
      </c>
      <c r="S64">
        <v>5513</v>
      </c>
      <c r="T64">
        <v>551308</v>
      </c>
    </row>
    <row r="65" spans="1:20" x14ac:dyDescent="0.25">
      <c r="A65" s="2">
        <v>43101</v>
      </c>
      <c r="B65" s="3" t="s">
        <v>6</v>
      </c>
      <c r="D65" s="1"/>
      <c r="E65" s="5">
        <v>1200</v>
      </c>
      <c r="F65" s="3" t="s">
        <v>13</v>
      </c>
      <c r="G65" s="3" t="s">
        <v>12</v>
      </c>
      <c r="H65" s="4" t="s">
        <v>6</v>
      </c>
      <c r="I65" t="s">
        <v>14</v>
      </c>
      <c r="J65">
        <v>501</v>
      </c>
      <c r="K65">
        <v>21</v>
      </c>
      <c r="L65">
        <v>1112</v>
      </c>
      <c r="S65">
        <v>5514</v>
      </c>
      <c r="T65">
        <v>551401</v>
      </c>
    </row>
    <row r="66" spans="1:20" x14ac:dyDescent="0.25">
      <c r="A66" s="2">
        <v>43101</v>
      </c>
      <c r="B66" s="3" t="s">
        <v>6</v>
      </c>
      <c r="D66" s="1"/>
      <c r="E66" s="5">
        <v>4200</v>
      </c>
      <c r="F66" s="3" t="s">
        <v>13</v>
      </c>
      <c r="G66" s="3" t="s">
        <v>12</v>
      </c>
      <c r="H66" s="4" t="s">
        <v>6</v>
      </c>
      <c r="I66" t="s">
        <v>14</v>
      </c>
      <c r="J66">
        <v>501</v>
      </c>
      <c r="K66">
        <v>21</v>
      </c>
      <c r="L66">
        <v>1112</v>
      </c>
      <c r="S66">
        <v>5515</v>
      </c>
      <c r="T66">
        <v>551500</v>
      </c>
    </row>
    <row r="67" spans="1:20" x14ac:dyDescent="0.25">
      <c r="A67" s="2">
        <v>43101</v>
      </c>
      <c r="B67" s="3" t="s">
        <v>6</v>
      </c>
      <c r="D67" s="1"/>
      <c r="E67" s="5">
        <v>50</v>
      </c>
      <c r="F67" s="3" t="s">
        <v>13</v>
      </c>
      <c r="G67" s="3" t="s">
        <v>12</v>
      </c>
      <c r="H67" s="4" t="s">
        <v>6</v>
      </c>
      <c r="I67" t="s">
        <v>14</v>
      </c>
      <c r="J67">
        <v>501</v>
      </c>
      <c r="K67">
        <v>21</v>
      </c>
      <c r="L67">
        <v>1112</v>
      </c>
      <c r="S67">
        <v>5515</v>
      </c>
      <c r="T67">
        <v>551560</v>
      </c>
    </row>
    <row r="68" spans="1:20" x14ac:dyDescent="0.25">
      <c r="A68" s="2">
        <v>43101</v>
      </c>
      <c r="B68" s="3" t="s">
        <v>6</v>
      </c>
      <c r="D68" s="1"/>
      <c r="E68" s="5">
        <v>150</v>
      </c>
      <c r="F68" s="3" t="s">
        <v>13</v>
      </c>
      <c r="G68" s="3" t="s">
        <v>12</v>
      </c>
      <c r="H68" s="4" t="s">
        <v>6</v>
      </c>
      <c r="I68" t="s">
        <v>14</v>
      </c>
      <c r="J68">
        <v>501</v>
      </c>
      <c r="K68">
        <v>21</v>
      </c>
      <c r="L68">
        <v>1112</v>
      </c>
      <c r="S68">
        <v>5515</v>
      </c>
      <c r="T68">
        <v>551580</v>
      </c>
    </row>
    <row r="69" spans="1:20" x14ac:dyDescent="0.25">
      <c r="A69" s="2">
        <v>43101</v>
      </c>
      <c r="B69" s="3" t="s">
        <v>6</v>
      </c>
      <c r="D69" s="1"/>
      <c r="E69" s="5">
        <v>600</v>
      </c>
      <c r="F69" s="3" t="s">
        <v>13</v>
      </c>
      <c r="G69" s="3" t="s">
        <v>12</v>
      </c>
      <c r="H69" s="4" t="s">
        <v>6</v>
      </c>
      <c r="I69" t="s">
        <v>14</v>
      </c>
      <c r="J69">
        <v>501</v>
      </c>
      <c r="K69">
        <v>21</v>
      </c>
      <c r="L69">
        <v>1112</v>
      </c>
      <c r="S69">
        <v>5515</v>
      </c>
      <c r="T69">
        <v>551590</v>
      </c>
    </row>
    <row r="70" spans="1:20" x14ac:dyDescent="0.25">
      <c r="A70" s="2">
        <v>43101</v>
      </c>
      <c r="B70" s="3" t="s">
        <v>6</v>
      </c>
      <c r="D70" s="1"/>
      <c r="E70" s="5">
        <v>8000</v>
      </c>
      <c r="F70" s="3" t="s">
        <v>13</v>
      </c>
      <c r="G70" s="3" t="s">
        <v>12</v>
      </c>
      <c r="H70" s="4" t="s">
        <v>6</v>
      </c>
      <c r="I70" t="s">
        <v>14</v>
      </c>
      <c r="J70">
        <v>501</v>
      </c>
      <c r="K70">
        <v>21</v>
      </c>
      <c r="L70">
        <v>1112</v>
      </c>
      <c r="S70">
        <v>5522</v>
      </c>
      <c r="T70">
        <v>552200</v>
      </c>
    </row>
    <row r="71" spans="1:20" x14ac:dyDescent="0.25">
      <c r="A71" s="2">
        <v>43101</v>
      </c>
      <c r="B71" s="3" t="s">
        <v>6</v>
      </c>
      <c r="D71" s="1"/>
      <c r="E71" s="5">
        <v>150</v>
      </c>
      <c r="F71" s="3" t="s">
        <v>13</v>
      </c>
      <c r="G71" s="3" t="s">
        <v>12</v>
      </c>
      <c r="H71" s="4" t="s">
        <v>6</v>
      </c>
      <c r="I71" t="s">
        <v>14</v>
      </c>
      <c r="J71">
        <v>501</v>
      </c>
      <c r="K71">
        <v>21</v>
      </c>
      <c r="L71">
        <v>1330</v>
      </c>
      <c r="R71" t="s">
        <v>38</v>
      </c>
      <c r="S71">
        <v>5500</v>
      </c>
      <c r="T71">
        <v>550012</v>
      </c>
    </row>
    <row r="72" spans="1:20" x14ac:dyDescent="0.25">
      <c r="A72" s="2">
        <v>43101</v>
      </c>
      <c r="B72" s="3" t="s">
        <v>6</v>
      </c>
      <c r="D72" s="1"/>
      <c r="E72" s="5">
        <v>4500</v>
      </c>
      <c r="F72" s="3" t="s">
        <v>13</v>
      </c>
      <c r="G72" s="3" t="s">
        <v>12</v>
      </c>
      <c r="H72" s="4" t="s">
        <v>6</v>
      </c>
      <c r="I72" t="s">
        <v>14</v>
      </c>
      <c r="J72">
        <v>501</v>
      </c>
      <c r="K72">
        <v>21</v>
      </c>
      <c r="L72">
        <v>1330</v>
      </c>
      <c r="R72" t="s">
        <v>39</v>
      </c>
      <c r="S72">
        <v>5500</v>
      </c>
      <c r="T72">
        <v>550012</v>
      </c>
    </row>
    <row r="73" spans="1:20" x14ac:dyDescent="0.25">
      <c r="A73" s="2">
        <v>43101</v>
      </c>
      <c r="B73" s="3" t="s">
        <v>6</v>
      </c>
      <c r="D73" s="1"/>
      <c r="E73" s="5">
        <v>700</v>
      </c>
      <c r="F73" s="3" t="s">
        <v>13</v>
      </c>
      <c r="G73" s="3" t="s">
        <v>12</v>
      </c>
      <c r="H73" s="4" t="s">
        <v>6</v>
      </c>
      <c r="I73" t="s">
        <v>14</v>
      </c>
      <c r="J73">
        <v>501</v>
      </c>
      <c r="K73">
        <v>21</v>
      </c>
      <c r="L73">
        <v>1330</v>
      </c>
      <c r="R73" t="s">
        <v>40</v>
      </c>
      <c r="S73">
        <v>5500</v>
      </c>
      <c r="T73">
        <v>550012</v>
      </c>
    </row>
    <row r="74" spans="1:20" x14ac:dyDescent="0.25">
      <c r="A74" s="2">
        <v>43101</v>
      </c>
      <c r="B74" s="3" t="s">
        <v>6</v>
      </c>
      <c r="D74" s="1"/>
      <c r="E74" s="5">
        <v>26070</v>
      </c>
      <c r="F74" s="3" t="s">
        <v>13</v>
      </c>
      <c r="G74" s="3" t="s">
        <v>12</v>
      </c>
      <c r="H74" s="4" t="s">
        <v>6</v>
      </c>
      <c r="I74" t="s">
        <v>14</v>
      </c>
      <c r="J74">
        <v>501</v>
      </c>
      <c r="K74">
        <v>21</v>
      </c>
      <c r="L74">
        <v>1330</v>
      </c>
      <c r="R74" t="s">
        <v>41</v>
      </c>
      <c r="S74">
        <v>5500</v>
      </c>
      <c r="T74">
        <v>550012</v>
      </c>
    </row>
    <row r="75" spans="1:20" x14ac:dyDescent="0.25">
      <c r="A75" s="2">
        <v>43101</v>
      </c>
      <c r="B75" s="3" t="s">
        <v>6</v>
      </c>
      <c r="D75" s="1"/>
      <c r="E75" s="5">
        <v>15050</v>
      </c>
      <c r="F75" s="3" t="s">
        <v>13</v>
      </c>
      <c r="G75" s="3" t="s">
        <v>12</v>
      </c>
      <c r="H75" s="4" t="s">
        <v>6</v>
      </c>
      <c r="I75" t="s">
        <v>14</v>
      </c>
      <c r="J75">
        <v>501</v>
      </c>
      <c r="K75">
        <v>21</v>
      </c>
      <c r="L75">
        <v>1330</v>
      </c>
      <c r="R75" t="s">
        <v>42</v>
      </c>
      <c r="S75">
        <v>5500</v>
      </c>
      <c r="T75">
        <v>550012</v>
      </c>
    </row>
    <row r="76" spans="1:20" x14ac:dyDescent="0.25">
      <c r="A76" s="2">
        <v>43101</v>
      </c>
      <c r="B76" s="3" t="s">
        <v>6</v>
      </c>
      <c r="D76" s="1"/>
      <c r="E76" s="5">
        <v>14200</v>
      </c>
      <c r="F76" s="3" t="s">
        <v>13</v>
      </c>
      <c r="G76" s="3" t="s">
        <v>12</v>
      </c>
      <c r="H76" s="4" t="s">
        <v>6</v>
      </c>
      <c r="I76" t="s">
        <v>14</v>
      </c>
      <c r="J76">
        <v>501</v>
      </c>
      <c r="K76">
        <v>21</v>
      </c>
      <c r="L76">
        <v>1330</v>
      </c>
      <c r="R76" t="s">
        <v>43</v>
      </c>
      <c r="S76">
        <v>5500</v>
      </c>
      <c r="T76">
        <v>550012</v>
      </c>
    </row>
    <row r="77" spans="1:20" x14ac:dyDescent="0.25">
      <c r="A77" s="2">
        <v>43101</v>
      </c>
      <c r="B77" s="3" t="s">
        <v>6</v>
      </c>
      <c r="D77" s="1"/>
      <c r="E77" s="5">
        <v>100</v>
      </c>
      <c r="F77" s="3" t="s">
        <v>13</v>
      </c>
      <c r="G77" s="3" t="s">
        <v>12</v>
      </c>
      <c r="H77" s="4" t="s">
        <v>6</v>
      </c>
      <c r="I77" t="s">
        <v>14</v>
      </c>
      <c r="J77">
        <v>501</v>
      </c>
      <c r="K77">
        <v>21</v>
      </c>
      <c r="L77">
        <v>1330</v>
      </c>
      <c r="R77" t="s">
        <v>44</v>
      </c>
      <c r="S77">
        <v>5500</v>
      </c>
      <c r="T77">
        <v>550012</v>
      </c>
    </row>
    <row r="78" spans="1:20" x14ac:dyDescent="0.25">
      <c r="A78" s="2">
        <v>43101</v>
      </c>
      <c r="B78" s="3" t="s">
        <v>6</v>
      </c>
      <c r="D78" s="1"/>
      <c r="E78" s="5">
        <v>600</v>
      </c>
      <c r="F78" s="3" t="s">
        <v>13</v>
      </c>
      <c r="G78" s="3" t="s">
        <v>12</v>
      </c>
      <c r="H78" s="4" t="s">
        <v>6</v>
      </c>
      <c r="I78" t="s">
        <v>14</v>
      </c>
      <c r="J78">
        <v>501</v>
      </c>
      <c r="K78">
        <v>21</v>
      </c>
      <c r="L78">
        <v>1330</v>
      </c>
      <c r="R78" t="s">
        <v>45</v>
      </c>
      <c r="S78">
        <v>5500</v>
      </c>
      <c r="T78">
        <v>550012</v>
      </c>
    </row>
    <row r="79" spans="1:20" x14ac:dyDescent="0.25">
      <c r="A79" s="2">
        <v>43101</v>
      </c>
      <c r="B79" s="3" t="s">
        <v>6</v>
      </c>
      <c r="D79" s="1"/>
      <c r="E79" s="5">
        <v>18900</v>
      </c>
      <c r="F79" s="3" t="s">
        <v>13</v>
      </c>
      <c r="G79" s="3" t="s">
        <v>12</v>
      </c>
      <c r="H79" s="4" t="s">
        <v>6</v>
      </c>
      <c r="I79" t="s">
        <v>14</v>
      </c>
      <c r="J79">
        <v>501</v>
      </c>
      <c r="K79">
        <v>21</v>
      </c>
      <c r="L79">
        <v>1330</v>
      </c>
      <c r="R79" t="s">
        <v>38</v>
      </c>
      <c r="S79">
        <v>5500</v>
      </c>
      <c r="T79">
        <v>550051</v>
      </c>
    </row>
    <row r="80" spans="1:20" x14ac:dyDescent="0.25">
      <c r="A80" s="2">
        <v>43101</v>
      </c>
      <c r="B80" s="3" t="s">
        <v>6</v>
      </c>
      <c r="D80" s="1"/>
      <c r="E80" s="5">
        <v>9900</v>
      </c>
      <c r="F80" s="3" t="s">
        <v>13</v>
      </c>
      <c r="G80" s="3" t="s">
        <v>12</v>
      </c>
      <c r="H80" s="4" t="s">
        <v>6</v>
      </c>
      <c r="I80" t="s">
        <v>14</v>
      </c>
      <c r="J80">
        <v>501</v>
      </c>
      <c r="K80">
        <v>21</v>
      </c>
      <c r="L80">
        <v>1330</v>
      </c>
      <c r="R80" t="s">
        <v>46</v>
      </c>
      <c r="S80">
        <v>5500</v>
      </c>
      <c r="T80">
        <v>550051</v>
      </c>
    </row>
    <row r="81" spans="1:20" x14ac:dyDescent="0.25">
      <c r="A81" s="2">
        <v>43101</v>
      </c>
      <c r="B81" s="3" t="s">
        <v>6</v>
      </c>
      <c r="D81" s="1"/>
      <c r="E81" s="5">
        <v>3000</v>
      </c>
      <c r="F81" s="3" t="s">
        <v>13</v>
      </c>
      <c r="G81" s="3" t="s">
        <v>12</v>
      </c>
      <c r="H81" s="4" t="s">
        <v>6</v>
      </c>
      <c r="I81" t="s">
        <v>14</v>
      </c>
      <c r="J81">
        <v>501</v>
      </c>
      <c r="K81">
        <v>21</v>
      </c>
      <c r="L81">
        <v>1330</v>
      </c>
      <c r="R81" t="s">
        <v>42</v>
      </c>
      <c r="S81">
        <v>5500</v>
      </c>
      <c r="T81">
        <v>550012</v>
      </c>
    </row>
    <row r="82" spans="1:20" x14ac:dyDescent="0.25">
      <c r="A82" s="2">
        <v>43101</v>
      </c>
      <c r="B82" s="3" t="s">
        <v>6</v>
      </c>
      <c r="D82" s="1"/>
      <c r="E82" s="5">
        <v>824300</v>
      </c>
      <c r="F82" s="3" t="s">
        <v>13</v>
      </c>
      <c r="G82" s="3" t="s">
        <v>12</v>
      </c>
      <c r="H82" s="4" t="s">
        <v>6</v>
      </c>
      <c r="I82" t="s">
        <v>14</v>
      </c>
      <c r="J82">
        <v>501</v>
      </c>
      <c r="K82">
        <v>21</v>
      </c>
      <c r="L82">
        <v>9110</v>
      </c>
      <c r="Q82" t="s">
        <v>15</v>
      </c>
      <c r="S82">
        <v>5524</v>
      </c>
      <c r="T82">
        <v>552460</v>
      </c>
    </row>
    <row r="83" spans="1:20" x14ac:dyDescent="0.25">
      <c r="A83" s="2">
        <v>43101</v>
      </c>
      <c r="B83" s="3" t="s">
        <v>6</v>
      </c>
      <c r="D83" s="1"/>
      <c r="E83" s="5">
        <v>525065</v>
      </c>
      <c r="F83" s="3" t="s">
        <v>13</v>
      </c>
      <c r="G83" s="3" t="s">
        <v>12</v>
      </c>
      <c r="H83" s="4" t="s">
        <v>6</v>
      </c>
      <c r="I83" t="s">
        <v>14</v>
      </c>
      <c r="J83">
        <v>501</v>
      </c>
      <c r="K83">
        <v>21</v>
      </c>
      <c r="L83">
        <v>9220</v>
      </c>
      <c r="Q83" t="s">
        <v>15</v>
      </c>
      <c r="S83">
        <v>5524</v>
      </c>
      <c r="T83">
        <v>552450</v>
      </c>
    </row>
    <row r="84" spans="1:20" x14ac:dyDescent="0.25">
      <c r="A84" s="2">
        <v>43101</v>
      </c>
      <c r="B84" s="3" t="s">
        <v>6</v>
      </c>
      <c r="D84" s="1"/>
      <c r="E84" s="5">
        <v>325235</v>
      </c>
      <c r="F84" s="3" t="s">
        <v>13</v>
      </c>
      <c r="G84" s="3" t="s">
        <v>12</v>
      </c>
      <c r="H84" s="4" t="s">
        <v>6</v>
      </c>
      <c r="I84" t="s">
        <v>14</v>
      </c>
      <c r="J84">
        <v>501</v>
      </c>
      <c r="K84">
        <v>21</v>
      </c>
      <c r="L84">
        <v>9220</v>
      </c>
      <c r="Q84" t="s">
        <v>47</v>
      </c>
      <c r="S84">
        <v>5524</v>
      </c>
      <c r="T84">
        <v>552450</v>
      </c>
    </row>
    <row r="85" spans="1:20" x14ac:dyDescent="0.25">
      <c r="A85" s="2">
        <v>43101</v>
      </c>
      <c r="B85" s="3" t="s">
        <v>6</v>
      </c>
      <c r="D85" s="1"/>
      <c r="E85" s="5">
        <v>139800</v>
      </c>
      <c r="F85" s="3" t="s">
        <v>13</v>
      </c>
      <c r="G85" s="3" t="s">
        <v>12</v>
      </c>
      <c r="H85" s="4" t="s">
        <v>6</v>
      </c>
      <c r="I85" t="s">
        <v>14</v>
      </c>
      <c r="J85">
        <v>501</v>
      </c>
      <c r="K85">
        <v>21</v>
      </c>
      <c r="L85">
        <v>9510</v>
      </c>
      <c r="Q85" t="s">
        <v>15</v>
      </c>
      <c r="S85">
        <v>5524</v>
      </c>
      <c r="T85">
        <v>552490</v>
      </c>
    </row>
    <row r="86" spans="1:20" x14ac:dyDescent="0.25">
      <c r="A86" s="2">
        <v>43101</v>
      </c>
      <c r="B86" s="3" t="s">
        <v>6</v>
      </c>
      <c r="D86" s="1"/>
      <c r="E86" s="5">
        <v>500000</v>
      </c>
      <c r="F86" s="3" t="s">
        <v>13</v>
      </c>
      <c r="G86" s="3" t="s">
        <v>12</v>
      </c>
      <c r="H86" s="4" t="s">
        <v>6</v>
      </c>
      <c r="I86" t="s">
        <v>14</v>
      </c>
      <c r="J86">
        <v>501</v>
      </c>
      <c r="K86">
        <v>21</v>
      </c>
      <c r="L86">
        <v>1114</v>
      </c>
      <c r="M86" t="s">
        <v>48</v>
      </c>
      <c r="S86">
        <v>6080</v>
      </c>
      <c r="T86">
        <v>608090</v>
      </c>
    </row>
    <row r="87" spans="1:20" x14ac:dyDescent="0.25">
      <c r="A87" s="2">
        <v>43101</v>
      </c>
      <c r="B87" s="3" t="s">
        <v>6</v>
      </c>
      <c r="D87" s="1"/>
      <c r="E87" s="5">
        <v>206272</v>
      </c>
      <c r="F87" s="3" t="s">
        <v>13</v>
      </c>
      <c r="G87" s="3" t="s">
        <v>12</v>
      </c>
      <c r="H87" s="4" t="s">
        <v>6</v>
      </c>
      <c r="I87" t="s">
        <v>14</v>
      </c>
      <c r="J87">
        <v>501</v>
      </c>
      <c r="K87">
        <v>21</v>
      </c>
      <c r="L87">
        <v>1600</v>
      </c>
      <c r="Q87" t="s">
        <v>22</v>
      </c>
      <c r="S87">
        <v>6080</v>
      </c>
      <c r="T87">
        <v>608090</v>
      </c>
    </row>
    <row r="88" spans="1:20" x14ac:dyDescent="0.25">
      <c r="A88" s="2">
        <v>43101</v>
      </c>
      <c r="B88" s="3" t="s">
        <v>6</v>
      </c>
      <c r="D88" s="1"/>
      <c r="E88" s="5">
        <v>11000</v>
      </c>
      <c r="F88" s="3" t="s">
        <v>13</v>
      </c>
      <c r="G88" s="3" t="s">
        <v>12</v>
      </c>
      <c r="H88" s="4" t="s">
        <v>6</v>
      </c>
      <c r="I88" t="s">
        <v>14</v>
      </c>
      <c r="J88">
        <v>501</v>
      </c>
      <c r="K88">
        <v>21</v>
      </c>
      <c r="L88">
        <v>1310</v>
      </c>
      <c r="M88" t="s">
        <v>20</v>
      </c>
      <c r="Q88" t="s">
        <v>21</v>
      </c>
      <c r="S88">
        <v>5050</v>
      </c>
      <c r="T88">
        <v>505040</v>
      </c>
    </row>
    <row r="89" spans="1:20" x14ac:dyDescent="0.25">
      <c r="A89" s="2">
        <v>43101</v>
      </c>
      <c r="B89" s="3" t="s">
        <v>6</v>
      </c>
      <c r="D89" s="1"/>
      <c r="E89" s="5">
        <v>4538</v>
      </c>
      <c r="F89" s="3" t="s">
        <v>13</v>
      </c>
      <c r="G89" s="3" t="s">
        <v>12</v>
      </c>
      <c r="H89" s="4" t="s">
        <v>6</v>
      </c>
      <c r="I89" t="s">
        <v>14</v>
      </c>
      <c r="J89">
        <v>501</v>
      </c>
      <c r="K89">
        <v>21</v>
      </c>
      <c r="L89">
        <v>1310</v>
      </c>
      <c r="M89" t="s">
        <v>20</v>
      </c>
      <c r="Q89" t="s">
        <v>21</v>
      </c>
      <c r="S89">
        <v>5060</v>
      </c>
      <c r="T89">
        <v>506010</v>
      </c>
    </row>
    <row r="90" spans="1:20" x14ac:dyDescent="0.25">
      <c r="A90" s="2">
        <v>43101</v>
      </c>
      <c r="B90" s="3" t="s">
        <v>6</v>
      </c>
      <c r="D90" s="1"/>
      <c r="E90" s="5">
        <v>2750</v>
      </c>
      <c r="F90" s="3" t="s">
        <v>13</v>
      </c>
      <c r="G90" s="3" t="s">
        <v>12</v>
      </c>
      <c r="H90" s="4" t="s">
        <v>6</v>
      </c>
      <c r="I90" t="s">
        <v>14</v>
      </c>
      <c r="J90">
        <v>501</v>
      </c>
      <c r="K90">
        <v>21</v>
      </c>
      <c r="L90">
        <v>1310</v>
      </c>
      <c r="M90" t="s">
        <v>20</v>
      </c>
      <c r="Q90" t="s">
        <v>21</v>
      </c>
      <c r="S90">
        <v>5060</v>
      </c>
      <c r="T90">
        <v>506030</v>
      </c>
    </row>
    <row r="91" spans="1:20" x14ac:dyDescent="0.25">
      <c r="A91" s="2">
        <v>43101</v>
      </c>
      <c r="B91" s="3" t="s">
        <v>6</v>
      </c>
      <c r="D91" s="1"/>
      <c r="E91" s="5">
        <v>-18000</v>
      </c>
      <c r="F91" s="3" t="s">
        <v>11</v>
      </c>
      <c r="G91" s="3" t="s">
        <v>12</v>
      </c>
      <c r="H91" s="4" t="s">
        <v>6</v>
      </c>
      <c r="I91" t="s">
        <v>14</v>
      </c>
      <c r="J91">
        <v>501</v>
      </c>
      <c r="K91">
        <v>21</v>
      </c>
      <c r="L91">
        <v>8207</v>
      </c>
      <c r="M91" t="s">
        <v>49</v>
      </c>
      <c r="S91">
        <v>35210</v>
      </c>
      <c r="T91">
        <v>352100</v>
      </c>
    </row>
    <row r="92" spans="1:20" x14ac:dyDescent="0.25">
      <c r="A92" s="2">
        <v>43101</v>
      </c>
      <c r="B92" s="3" t="s">
        <v>6</v>
      </c>
      <c r="D92" s="1"/>
      <c r="E92" s="5">
        <v>-1594320</v>
      </c>
      <c r="F92" s="3" t="s">
        <v>11</v>
      </c>
      <c r="G92" s="3" t="s">
        <v>12</v>
      </c>
      <c r="H92" s="4" t="s">
        <v>6</v>
      </c>
      <c r="I92" t="s">
        <v>14</v>
      </c>
      <c r="J92">
        <v>501</v>
      </c>
      <c r="K92">
        <v>21</v>
      </c>
      <c r="L92">
        <v>9800</v>
      </c>
      <c r="M92" t="s">
        <v>16</v>
      </c>
      <c r="S92">
        <v>35201</v>
      </c>
      <c r="T92">
        <v>352000</v>
      </c>
    </row>
    <row r="93" spans="1:20" x14ac:dyDescent="0.25">
      <c r="A93" s="2">
        <v>43101</v>
      </c>
      <c r="B93" s="3" t="s">
        <v>6</v>
      </c>
      <c r="D93" s="1"/>
      <c r="E93" s="5">
        <v>-7873738</v>
      </c>
      <c r="F93" s="3" t="s">
        <v>11</v>
      </c>
      <c r="G93" s="3" t="s">
        <v>12</v>
      </c>
      <c r="H93" s="4" t="s">
        <v>6</v>
      </c>
      <c r="I93" t="s">
        <v>14</v>
      </c>
      <c r="J93">
        <v>501</v>
      </c>
      <c r="K93">
        <v>21</v>
      </c>
      <c r="L93">
        <v>9300</v>
      </c>
      <c r="M93" t="s">
        <v>50</v>
      </c>
      <c r="S93">
        <v>35210</v>
      </c>
      <c r="T93">
        <v>352100</v>
      </c>
    </row>
    <row r="94" spans="1:20" x14ac:dyDescent="0.25">
      <c r="A94" s="2">
        <v>43101</v>
      </c>
      <c r="B94" s="3" t="s">
        <v>6</v>
      </c>
      <c r="D94" s="1"/>
      <c r="E94" s="5">
        <v>-37340</v>
      </c>
      <c r="F94" s="3" t="s">
        <v>11</v>
      </c>
      <c r="G94" s="3" t="s">
        <v>12</v>
      </c>
      <c r="H94" s="4" t="s">
        <v>6</v>
      </c>
      <c r="I94" t="s">
        <v>14</v>
      </c>
      <c r="J94">
        <v>501</v>
      </c>
      <c r="K94">
        <v>21</v>
      </c>
      <c r="L94">
        <v>9110</v>
      </c>
      <c r="M94" t="s">
        <v>50</v>
      </c>
      <c r="Q94" t="s">
        <v>51</v>
      </c>
      <c r="S94">
        <v>35000</v>
      </c>
      <c r="T94">
        <v>350000</v>
      </c>
    </row>
    <row r="95" spans="1:20" x14ac:dyDescent="0.25">
      <c r="A95" s="2">
        <v>43101</v>
      </c>
      <c r="B95" s="3" t="s">
        <v>6</v>
      </c>
      <c r="D95" s="1"/>
      <c r="E95" s="5">
        <v>-28138</v>
      </c>
      <c r="F95" s="3" t="s">
        <v>11</v>
      </c>
      <c r="G95" s="3" t="s">
        <v>12</v>
      </c>
      <c r="H95" s="4" t="s">
        <v>6</v>
      </c>
      <c r="I95" t="s">
        <v>14</v>
      </c>
      <c r="J95">
        <v>501</v>
      </c>
      <c r="K95">
        <v>21</v>
      </c>
      <c r="L95">
        <v>9110</v>
      </c>
      <c r="M95" t="s">
        <v>50</v>
      </c>
      <c r="Q95" t="s">
        <v>52</v>
      </c>
      <c r="S95">
        <v>35210</v>
      </c>
      <c r="T95">
        <v>352100</v>
      </c>
    </row>
    <row r="96" spans="1:20" x14ac:dyDescent="0.25">
      <c r="A96" s="2">
        <v>43101</v>
      </c>
      <c r="B96" s="3" t="s">
        <v>6</v>
      </c>
      <c r="D96" s="1"/>
      <c r="E96" s="5">
        <v>-106340</v>
      </c>
      <c r="F96" s="3" t="s">
        <v>11</v>
      </c>
      <c r="G96" s="3" t="s">
        <v>12</v>
      </c>
      <c r="H96" s="4" t="s">
        <v>6</v>
      </c>
      <c r="I96" t="s">
        <v>14</v>
      </c>
      <c r="J96">
        <v>501</v>
      </c>
      <c r="K96">
        <v>21</v>
      </c>
      <c r="L96">
        <v>9609</v>
      </c>
      <c r="M96" t="s">
        <v>50</v>
      </c>
      <c r="Q96" t="s">
        <v>53</v>
      </c>
      <c r="S96">
        <v>35000</v>
      </c>
      <c r="T96">
        <v>350000</v>
      </c>
    </row>
    <row r="97" spans="1:20" x14ac:dyDescent="0.25">
      <c r="A97" s="2">
        <v>43101</v>
      </c>
      <c r="B97" s="3" t="s">
        <v>6</v>
      </c>
      <c r="D97" s="1"/>
      <c r="E97" s="5">
        <v>-352527</v>
      </c>
      <c r="F97" s="3" t="s">
        <v>11</v>
      </c>
      <c r="G97" s="3" t="s">
        <v>12</v>
      </c>
      <c r="H97" s="4" t="s">
        <v>6</v>
      </c>
      <c r="I97" t="s">
        <v>14</v>
      </c>
      <c r="J97">
        <v>501</v>
      </c>
      <c r="K97">
        <v>21</v>
      </c>
      <c r="L97">
        <v>9800</v>
      </c>
      <c r="M97" t="s">
        <v>16</v>
      </c>
      <c r="S97">
        <v>35201</v>
      </c>
      <c r="T97">
        <v>352000</v>
      </c>
    </row>
    <row r="98" spans="1:20" x14ac:dyDescent="0.25">
      <c r="A98" s="2">
        <v>43101</v>
      </c>
      <c r="B98" s="3" t="s">
        <v>6</v>
      </c>
      <c r="D98" s="1"/>
      <c r="E98" s="5">
        <v>-75169</v>
      </c>
      <c r="F98" s="3" t="s">
        <v>11</v>
      </c>
      <c r="G98" s="3" t="s">
        <v>12</v>
      </c>
      <c r="H98" s="4" t="s">
        <v>6</v>
      </c>
      <c r="I98" t="s">
        <v>14</v>
      </c>
      <c r="J98">
        <v>501</v>
      </c>
      <c r="K98">
        <v>21</v>
      </c>
      <c r="L98">
        <v>9220</v>
      </c>
      <c r="M98" t="s">
        <v>50</v>
      </c>
      <c r="Q98" t="s">
        <v>54</v>
      </c>
      <c r="S98">
        <v>35000</v>
      </c>
      <c r="T98">
        <v>350000</v>
      </c>
    </row>
    <row r="99" spans="1:20" x14ac:dyDescent="0.25">
      <c r="A99" s="2">
        <v>43101</v>
      </c>
      <c r="B99" s="3" t="s">
        <v>6</v>
      </c>
      <c r="D99" s="1"/>
      <c r="E99" s="5">
        <v>-237505</v>
      </c>
      <c r="F99" s="3" t="s">
        <v>11</v>
      </c>
      <c r="G99" s="3" t="s">
        <v>12</v>
      </c>
      <c r="H99" s="4" t="s">
        <v>6</v>
      </c>
      <c r="I99" t="s">
        <v>14</v>
      </c>
      <c r="J99">
        <v>501</v>
      </c>
      <c r="K99">
        <v>21</v>
      </c>
      <c r="L99">
        <v>9212</v>
      </c>
      <c r="M99" t="s">
        <v>17</v>
      </c>
      <c r="Q99" t="s">
        <v>52</v>
      </c>
      <c r="S99">
        <v>35210</v>
      </c>
      <c r="T99">
        <v>352100</v>
      </c>
    </row>
    <row r="100" spans="1:20" x14ac:dyDescent="0.25">
      <c r="A100" s="2">
        <v>43101</v>
      </c>
      <c r="B100" s="3" t="s">
        <v>6</v>
      </c>
      <c r="D100" s="1"/>
      <c r="E100" s="5">
        <v>-17102082</v>
      </c>
      <c r="F100" s="3" t="s">
        <v>11</v>
      </c>
      <c r="G100" s="3" t="s">
        <v>12</v>
      </c>
      <c r="H100" s="4" t="s">
        <v>6</v>
      </c>
      <c r="I100" t="s">
        <v>14</v>
      </c>
      <c r="J100">
        <v>501</v>
      </c>
      <c r="K100">
        <v>21</v>
      </c>
      <c r="L100">
        <v>9800</v>
      </c>
      <c r="M100" t="s">
        <v>16</v>
      </c>
      <c r="S100">
        <v>35201</v>
      </c>
      <c r="T100">
        <v>352000</v>
      </c>
    </row>
    <row r="101" spans="1:20" x14ac:dyDescent="0.25">
      <c r="A101" s="2">
        <v>43101</v>
      </c>
      <c r="B101" s="3" t="s">
        <v>6</v>
      </c>
      <c r="D101" s="1"/>
      <c r="E101" s="5">
        <v>-104006</v>
      </c>
      <c r="F101" s="3" t="s">
        <v>11</v>
      </c>
      <c r="G101" s="3" t="s">
        <v>12</v>
      </c>
      <c r="H101" s="4" t="s">
        <v>6</v>
      </c>
      <c r="I101" t="s">
        <v>14</v>
      </c>
      <c r="J101">
        <v>501</v>
      </c>
      <c r="K101">
        <v>21</v>
      </c>
      <c r="L101">
        <v>9212</v>
      </c>
      <c r="M101" t="s">
        <v>50</v>
      </c>
      <c r="Q101" t="s">
        <v>55</v>
      </c>
      <c r="S101">
        <v>35210</v>
      </c>
      <c r="T101">
        <v>352100</v>
      </c>
    </row>
    <row r="102" spans="1:20" x14ac:dyDescent="0.25">
      <c r="A102" s="2">
        <v>43101</v>
      </c>
      <c r="B102" s="3" t="s">
        <v>6</v>
      </c>
      <c r="D102" s="1"/>
      <c r="E102" s="5">
        <v>-34509</v>
      </c>
      <c r="F102" s="3" t="s">
        <v>11</v>
      </c>
      <c r="G102" s="3" t="s">
        <v>12</v>
      </c>
      <c r="H102" s="4" t="s">
        <v>6</v>
      </c>
      <c r="I102" t="s">
        <v>14</v>
      </c>
      <c r="J102">
        <v>501</v>
      </c>
      <c r="K102">
        <v>21</v>
      </c>
      <c r="L102">
        <v>9220</v>
      </c>
      <c r="M102" t="s">
        <v>50</v>
      </c>
      <c r="Q102" t="s">
        <v>54</v>
      </c>
      <c r="S102">
        <v>35000</v>
      </c>
      <c r="T102">
        <v>350000</v>
      </c>
    </row>
    <row r="103" spans="1:20" x14ac:dyDescent="0.25">
      <c r="A103" s="2">
        <v>43101</v>
      </c>
      <c r="B103" s="3" t="s">
        <v>6</v>
      </c>
      <c r="D103" s="1"/>
      <c r="E103" s="5">
        <v>-77764</v>
      </c>
      <c r="F103" s="3" t="s">
        <v>11</v>
      </c>
      <c r="G103" s="3" t="s">
        <v>12</v>
      </c>
      <c r="H103" s="4" t="s">
        <v>6</v>
      </c>
      <c r="I103" t="s">
        <v>14</v>
      </c>
      <c r="J103">
        <v>501</v>
      </c>
      <c r="K103">
        <v>21</v>
      </c>
      <c r="L103">
        <v>9800</v>
      </c>
      <c r="M103" t="s">
        <v>16</v>
      </c>
      <c r="S103">
        <v>35201</v>
      </c>
      <c r="T103">
        <v>352000</v>
      </c>
    </row>
    <row r="104" spans="1:20" x14ac:dyDescent="0.25">
      <c r="A104" s="2">
        <v>43101</v>
      </c>
      <c r="B104" s="3" t="s">
        <v>6</v>
      </c>
      <c r="D104" s="1"/>
      <c r="E104" s="5">
        <v>-10429</v>
      </c>
      <c r="F104" s="3" t="s">
        <v>11</v>
      </c>
      <c r="G104" s="3" t="s">
        <v>12</v>
      </c>
      <c r="H104" s="4" t="s">
        <v>6</v>
      </c>
      <c r="I104" t="s">
        <v>14</v>
      </c>
      <c r="J104">
        <v>501</v>
      </c>
      <c r="K104">
        <v>21</v>
      </c>
      <c r="L104">
        <v>9212</v>
      </c>
      <c r="M104" t="s">
        <v>50</v>
      </c>
      <c r="Q104" t="s">
        <v>55</v>
      </c>
      <c r="S104">
        <v>35210</v>
      </c>
      <c r="T104">
        <v>352100</v>
      </c>
    </row>
    <row r="105" spans="1:20" x14ac:dyDescent="0.25">
      <c r="A105" s="2">
        <v>43101</v>
      </c>
      <c r="B105" s="3" t="s">
        <v>6</v>
      </c>
      <c r="D105" s="1"/>
      <c r="E105" s="5">
        <v>-36000</v>
      </c>
      <c r="F105" s="3" t="s">
        <v>11</v>
      </c>
      <c r="G105" s="3" t="s">
        <v>12</v>
      </c>
      <c r="H105" s="4" t="s">
        <v>6</v>
      </c>
      <c r="I105" t="s">
        <v>14</v>
      </c>
      <c r="J105">
        <v>501</v>
      </c>
      <c r="K105">
        <v>21</v>
      </c>
      <c r="L105">
        <v>9602</v>
      </c>
      <c r="M105" t="s">
        <v>50</v>
      </c>
      <c r="Q105" t="s">
        <v>56</v>
      </c>
      <c r="S105">
        <v>35210</v>
      </c>
      <c r="T105">
        <v>352100</v>
      </c>
    </row>
    <row r="106" spans="1:20" x14ac:dyDescent="0.25">
      <c r="A106" s="2">
        <v>43101</v>
      </c>
      <c r="B106" s="3" t="s">
        <v>6</v>
      </c>
      <c r="D106" s="1"/>
      <c r="E106" s="5">
        <v>-3812553</v>
      </c>
      <c r="F106" s="3" t="s">
        <v>11</v>
      </c>
      <c r="G106" s="3" t="s">
        <v>12</v>
      </c>
      <c r="H106" s="4" t="s">
        <v>6</v>
      </c>
      <c r="I106" t="s">
        <v>14</v>
      </c>
      <c r="J106">
        <v>501</v>
      </c>
      <c r="K106">
        <v>21</v>
      </c>
      <c r="L106">
        <v>9800</v>
      </c>
      <c r="M106" t="s">
        <v>16</v>
      </c>
      <c r="S106">
        <v>35201</v>
      </c>
      <c r="T106">
        <v>352000</v>
      </c>
    </row>
    <row r="107" spans="1:20" x14ac:dyDescent="0.25">
      <c r="A107" s="2">
        <v>43101</v>
      </c>
      <c r="B107" s="3" t="s">
        <v>6</v>
      </c>
      <c r="D107" s="1"/>
      <c r="E107" s="5">
        <v>-58444</v>
      </c>
      <c r="F107" s="3" t="s">
        <v>11</v>
      </c>
      <c r="G107" s="3" t="s">
        <v>12</v>
      </c>
      <c r="H107" s="4" t="s">
        <v>6</v>
      </c>
      <c r="I107" t="s">
        <v>14</v>
      </c>
      <c r="J107">
        <v>501</v>
      </c>
      <c r="K107">
        <v>21</v>
      </c>
      <c r="L107">
        <v>9212</v>
      </c>
      <c r="M107" t="s">
        <v>50</v>
      </c>
      <c r="Q107" t="s">
        <v>55</v>
      </c>
      <c r="S107">
        <v>35210</v>
      </c>
      <c r="T107">
        <v>352100</v>
      </c>
    </row>
    <row r="108" spans="1:20" x14ac:dyDescent="0.25">
      <c r="A108" s="2">
        <v>43101</v>
      </c>
      <c r="B108" s="3" t="s">
        <v>6</v>
      </c>
      <c r="D108" s="1"/>
      <c r="E108" s="5">
        <v>-93223</v>
      </c>
      <c r="F108" s="3" t="s">
        <v>11</v>
      </c>
      <c r="G108" s="3" t="s">
        <v>12</v>
      </c>
      <c r="H108" s="4" t="s">
        <v>6</v>
      </c>
      <c r="I108" t="s">
        <v>14</v>
      </c>
      <c r="J108">
        <v>501</v>
      </c>
      <c r="K108">
        <v>21</v>
      </c>
      <c r="L108">
        <v>9220</v>
      </c>
      <c r="M108" t="s">
        <v>50</v>
      </c>
      <c r="Q108" t="s">
        <v>54</v>
      </c>
      <c r="S108">
        <v>35000</v>
      </c>
      <c r="T108">
        <v>350000</v>
      </c>
    </row>
    <row r="109" spans="1:20" x14ac:dyDescent="0.25">
      <c r="A109" s="2">
        <v>43101</v>
      </c>
      <c r="B109" s="3" t="s">
        <v>6</v>
      </c>
      <c r="D109" s="1"/>
      <c r="E109" s="5">
        <v>-105134</v>
      </c>
      <c r="F109" s="3" t="s">
        <v>11</v>
      </c>
      <c r="G109" s="3" t="s">
        <v>12</v>
      </c>
      <c r="H109" s="4" t="s">
        <v>6</v>
      </c>
      <c r="I109" t="s">
        <v>14</v>
      </c>
      <c r="J109">
        <v>501</v>
      </c>
      <c r="K109">
        <v>21</v>
      </c>
      <c r="L109">
        <v>8201</v>
      </c>
      <c r="M109" t="s">
        <v>49</v>
      </c>
      <c r="S109">
        <v>35210</v>
      </c>
      <c r="T109">
        <v>352100</v>
      </c>
    </row>
    <row r="110" spans="1:20" x14ac:dyDescent="0.25">
      <c r="A110" s="2">
        <v>43101</v>
      </c>
      <c r="B110" s="3" t="s">
        <v>6</v>
      </c>
      <c r="D110" s="1"/>
      <c r="E110" s="5">
        <v>-400000</v>
      </c>
      <c r="F110" s="3" t="s">
        <v>11</v>
      </c>
      <c r="G110" s="3" t="s">
        <v>12</v>
      </c>
      <c r="H110" s="4" t="s">
        <v>6</v>
      </c>
      <c r="I110" t="s">
        <v>14</v>
      </c>
      <c r="J110">
        <v>501</v>
      </c>
      <c r="K110">
        <v>21</v>
      </c>
      <c r="L110">
        <v>9510</v>
      </c>
      <c r="M110" t="s">
        <v>16</v>
      </c>
      <c r="S110">
        <v>35201</v>
      </c>
      <c r="T110">
        <v>352000</v>
      </c>
    </row>
    <row r="111" spans="1:20" x14ac:dyDescent="0.25">
      <c r="A111" s="2">
        <v>43101</v>
      </c>
      <c r="B111" s="3" t="s">
        <v>6</v>
      </c>
      <c r="D111" s="1"/>
      <c r="E111" s="5">
        <v>-150000</v>
      </c>
      <c r="F111" s="3" t="s">
        <v>11</v>
      </c>
      <c r="G111" s="3" t="s">
        <v>12</v>
      </c>
      <c r="H111" s="4" t="s">
        <v>6</v>
      </c>
      <c r="I111" t="s">
        <v>14</v>
      </c>
      <c r="J111">
        <v>501</v>
      </c>
      <c r="K111">
        <v>21</v>
      </c>
      <c r="L111">
        <v>5100</v>
      </c>
      <c r="M111" t="s">
        <v>16</v>
      </c>
      <c r="S111">
        <v>35201</v>
      </c>
      <c r="T111">
        <v>352000</v>
      </c>
    </row>
    <row r="112" spans="1:20" x14ac:dyDescent="0.25">
      <c r="A112" s="2">
        <v>43101</v>
      </c>
      <c r="B112" s="3" t="s">
        <v>6</v>
      </c>
      <c r="D112" s="1"/>
      <c r="E112" s="5">
        <v>-18288</v>
      </c>
      <c r="F112" s="3" t="s">
        <v>11</v>
      </c>
      <c r="G112" s="3" t="s">
        <v>12</v>
      </c>
      <c r="H112" s="4" t="s">
        <v>6</v>
      </c>
      <c r="I112" t="s">
        <v>14</v>
      </c>
      <c r="J112">
        <v>501</v>
      </c>
      <c r="K112">
        <v>21</v>
      </c>
      <c r="L112">
        <v>1310</v>
      </c>
      <c r="M112" t="s">
        <v>20</v>
      </c>
      <c r="Q112" t="s">
        <v>21</v>
      </c>
      <c r="S112">
        <v>35000</v>
      </c>
      <c r="T112">
        <v>350000</v>
      </c>
    </row>
    <row r="113" spans="1:20" x14ac:dyDescent="0.25">
      <c r="A113" s="2">
        <v>43101</v>
      </c>
      <c r="B113" s="3" t="s">
        <v>6</v>
      </c>
      <c r="D113" s="1"/>
      <c r="E113" s="5">
        <v>-30000</v>
      </c>
      <c r="F113" s="3" t="s">
        <v>11</v>
      </c>
      <c r="G113" s="3" t="s">
        <v>12</v>
      </c>
      <c r="H113" s="4" t="s">
        <v>6</v>
      </c>
      <c r="I113" t="s">
        <v>14</v>
      </c>
      <c r="J113">
        <v>501</v>
      </c>
      <c r="K113">
        <v>21</v>
      </c>
      <c r="L113">
        <v>10900</v>
      </c>
      <c r="M113" t="s">
        <v>16</v>
      </c>
      <c r="S113">
        <v>35201</v>
      </c>
      <c r="T113">
        <v>352000</v>
      </c>
    </row>
    <row r="114" spans="1:20" x14ac:dyDescent="0.25">
      <c r="A114" s="2">
        <v>43101</v>
      </c>
      <c r="B114" s="3" t="s">
        <v>6</v>
      </c>
      <c r="D114" s="1"/>
      <c r="E114" s="5">
        <v>-1150000</v>
      </c>
      <c r="F114" s="3" t="s">
        <v>11</v>
      </c>
      <c r="G114" s="3" t="s">
        <v>12</v>
      </c>
      <c r="H114" s="4" t="s">
        <v>6</v>
      </c>
      <c r="I114" t="s">
        <v>14</v>
      </c>
      <c r="J114">
        <v>501</v>
      </c>
      <c r="K114">
        <v>21</v>
      </c>
      <c r="L114">
        <v>10400</v>
      </c>
      <c r="M114" t="s">
        <v>16</v>
      </c>
      <c r="S114">
        <v>35201</v>
      </c>
      <c r="T114">
        <v>352000</v>
      </c>
    </row>
    <row r="115" spans="1:20" x14ac:dyDescent="0.25">
      <c r="A115" s="2">
        <v>43101</v>
      </c>
      <c r="B115" s="3" t="s">
        <v>6</v>
      </c>
      <c r="D115" s="1"/>
      <c r="E115" s="5">
        <v>-60000</v>
      </c>
      <c r="F115" s="3" t="s">
        <v>11</v>
      </c>
      <c r="G115" s="3" t="s">
        <v>12</v>
      </c>
      <c r="H115" s="4" t="s">
        <v>6</v>
      </c>
      <c r="I115" t="s">
        <v>14</v>
      </c>
      <c r="J115">
        <v>501</v>
      </c>
      <c r="K115">
        <v>21</v>
      </c>
      <c r="L115">
        <v>10402</v>
      </c>
      <c r="M115" t="s">
        <v>16</v>
      </c>
      <c r="S115">
        <v>35201</v>
      </c>
      <c r="T115">
        <v>352000</v>
      </c>
    </row>
    <row r="116" spans="1:20" x14ac:dyDescent="0.25">
      <c r="A116" s="2">
        <v>43101</v>
      </c>
      <c r="B116" s="3" t="s">
        <v>6</v>
      </c>
      <c r="D116" s="1"/>
      <c r="E116" s="5">
        <v>-223000</v>
      </c>
      <c r="F116" s="3" t="s">
        <v>11</v>
      </c>
      <c r="G116" s="3" t="s">
        <v>12</v>
      </c>
      <c r="H116" s="4" t="s">
        <v>6</v>
      </c>
      <c r="I116" t="s">
        <v>14</v>
      </c>
      <c r="J116">
        <v>501</v>
      </c>
      <c r="K116">
        <v>21</v>
      </c>
      <c r="L116">
        <v>10121</v>
      </c>
      <c r="M116" t="s">
        <v>16</v>
      </c>
      <c r="S116">
        <v>35201</v>
      </c>
      <c r="T116">
        <v>352000</v>
      </c>
    </row>
    <row r="117" spans="1:20" x14ac:dyDescent="0.25">
      <c r="A117" s="2">
        <v>43101</v>
      </c>
      <c r="B117" s="3" t="s">
        <v>6</v>
      </c>
      <c r="D117" s="1"/>
      <c r="E117" s="5">
        <v>-147000</v>
      </c>
      <c r="F117" s="3" t="s">
        <v>11</v>
      </c>
      <c r="G117" s="3" t="s">
        <v>12</v>
      </c>
      <c r="H117" s="4" t="s">
        <v>6</v>
      </c>
      <c r="I117" t="s">
        <v>14</v>
      </c>
      <c r="J117">
        <v>501</v>
      </c>
      <c r="K117">
        <v>21</v>
      </c>
      <c r="L117">
        <v>10121</v>
      </c>
      <c r="M117" t="s">
        <v>16</v>
      </c>
      <c r="S117">
        <v>35201</v>
      </c>
      <c r="T117">
        <v>352000</v>
      </c>
    </row>
    <row r="118" spans="1:20" x14ac:dyDescent="0.25">
      <c r="A118" s="2">
        <v>43101</v>
      </c>
      <c r="B118" s="3" t="s">
        <v>6</v>
      </c>
      <c r="D118" s="1"/>
      <c r="E118" s="5">
        <v>-1570000</v>
      </c>
      <c r="F118" s="3" t="s">
        <v>11</v>
      </c>
      <c r="G118" s="3" t="s">
        <v>12</v>
      </c>
      <c r="H118" s="4" t="s">
        <v>6</v>
      </c>
      <c r="I118" t="s">
        <v>14</v>
      </c>
      <c r="J118">
        <v>501</v>
      </c>
      <c r="K118">
        <v>21</v>
      </c>
      <c r="L118">
        <v>10701</v>
      </c>
      <c r="M118" t="s">
        <v>16</v>
      </c>
      <c r="S118">
        <v>35201</v>
      </c>
      <c r="T118">
        <v>352000</v>
      </c>
    </row>
    <row r="119" spans="1:20" x14ac:dyDescent="0.25">
      <c r="A119" s="2">
        <v>43101</v>
      </c>
      <c r="B119" s="3" t="s">
        <v>6</v>
      </c>
      <c r="D119" s="1"/>
      <c r="E119" s="5">
        <v>-110000</v>
      </c>
      <c r="F119" s="3" t="s">
        <v>11</v>
      </c>
      <c r="G119" s="3" t="s">
        <v>12</v>
      </c>
      <c r="H119" s="4" t="s">
        <v>6</v>
      </c>
      <c r="I119" t="s">
        <v>14</v>
      </c>
      <c r="J119">
        <v>501</v>
      </c>
      <c r="K119">
        <v>21</v>
      </c>
      <c r="L119">
        <v>10900</v>
      </c>
      <c r="M119" t="s">
        <v>16</v>
      </c>
      <c r="S119">
        <v>35201</v>
      </c>
      <c r="T119">
        <v>352000</v>
      </c>
    </row>
    <row r="120" spans="1:20" x14ac:dyDescent="0.25">
      <c r="A120" s="2">
        <v>43101</v>
      </c>
      <c r="B120" s="3" t="s">
        <v>6</v>
      </c>
      <c r="D120" s="1"/>
      <c r="E120" s="5">
        <v>-416425</v>
      </c>
      <c r="F120" s="3" t="s">
        <v>11</v>
      </c>
      <c r="G120" s="3" t="s">
        <v>12</v>
      </c>
      <c r="H120" s="4" t="s">
        <v>6</v>
      </c>
      <c r="I120" t="s">
        <v>14</v>
      </c>
      <c r="J120">
        <v>501</v>
      </c>
      <c r="K120">
        <v>21</v>
      </c>
      <c r="L120">
        <v>9800</v>
      </c>
      <c r="M120" t="s">
        <v>16</v>
      </c>
      <c r="S120">
        <v>35201</v>
      </c>
      <c r="T120">
        <v>352000</v>
      </c>
    </row>
    <row r="121" spans="1:20" x14ac:dyDescent="0.25">
      <c r="A121" s="2">
        <v>43101</v>
      </c>
      <c r="B121" s="3" t="s">
        <v>6</v>
      </c>
      <c r="D121" s="1"/>
      <c r="E121" s="5">
        <v>-3109</v>
      </c>
      <c r="F121" s="3" t="s">
        <v>11</v>
      </c>
      <c r="G121" s="3" t="s">
        <v>12</v>
      </c>
      <c r="H121" s="4" t="s">
        <v>6</v>
      </c>
      <c r="I121" t="s">
        <v>14</v>
      </c>
      <c r="J121">
        <v>501</v>
      </c>
      <c r="K121">
        <v>21</v>
      </c>
      <c r="L121">
        <v>10701</v>
      </c>
      <c r="M121" t="s">
        <v>16</v>
      </c>
      <c r="S121">
        <v>35201</v>
      </c>
      <c r="T121">
        <v>352000</v>
      </c>
    </row>
    <row r="122" spans="1:20" x14ac:dyDescent="0.25">
      <c r="A122" s="2">
        <v>43101</v>
      </c>
      <c r="B122" s="3" t="s">
        <v>6</v>
      </c>
      <c r="D122" s="1"/>
      <c r="E122" s="5">
        <v>-1094</v>
      </c>
      <c r="F122" s="3" t="s">
        <v>11</v>
      </c>
      <c r="G122" s="3" t="s">
        <v>12</v>
      </c>
      <c r="H122" s="4" t="s">
        <v>6</v>
      </c>
      <c r="I122" t="s">
        <v>14</v>
      </c>
      <c r="J122">
        <v>501</v>
      </c>
      <c r="K122">
        <v>21</v>
      </c>
      <c r="L122">
        <v>10402</v>
      </c>
      <c r="M122" t="s">
        <v>16</v>
      </c>
      <c r="S122">
        <v>35201</v>
      </c>
      <c r="T122">
        <v>352000</v>
      </c>
    </row>
    <row r="123" spans="1:20" x14ac:dyDescent="0.25">
      <c r="A123" s="2">
        <v>43101</v>
      </c>
      <c r="B123" s="3" t="s">
        <v>6</v>
      </c>
      <c r="D123" s="1"/>
      <c r="E123" s="5">
        <v>-759</v>
      </c>
      <c r="F123" s="3" t="s">
        <v>11</v>
      </c>
      <c r="G123" s="3" t="s">
        <v>12</v>
      </c>
      <c r="H123" s="4" t="s">
        <v>6</v>
      </c>
      <c r="I123" t="s">
        <v>14</v>
      </c>
      <c r="J123">
        <v>501</v>
      </c>
      <c r="K123">
        <v>21</v>
      </c>
      <c r="L123">
        <v>10900</v>
      </c>
      <c r="M123" t="s">
        <v>16</v>
      </c>
      <c r="S123">
        <v>35201</v>
      </c>
      <c r="T123">
        <v>352000</v>
      </c>
    </row>
    <row r="124" spans="1:20" x14ac:dyDescent="0.25">
      <c r="A124" s="2">
        <v>43101</v>
      </c>
      <c r="B124" s="3" t="s">
        <v>6</v>
      </c>
      <c r="D124" s="1"/>
      <c r="E124" s="5">
        <v>-4217</v>
      </c>
      <c r="F124" s="3" t="s">
        <v>11</v>
      </c>
      <c r="G124" s="3" t="s">
        <v>12</v>
      </c>
      <c r="H124" s="4" t="s">
        <v>6</v>
      </c>
      <c r="I124" t="s">
        <v>14</v>
      </c>
      <c r="J124">
        <v>501</v>
      </c>
      <c r="K124">
        <v>21</v>
      </c>
      <c r="L124">
        <v>5100</v>
      </c>
      <c r="M124" t="s">
        <v>16</v>
      </c>
      <c r="S124">
        <v>35201</v>
      </c>
      <c r="T124">
        <v>352000</v>
      </c>
    </row>
    <row r="125" spans="1:20" x14ac:dyDescent="0.25">
      <c r="A125" s="2">
        <v>43101</v>
      </c>
      <c r="B125" s="3" t="s">
        <v>6</v>
      </c>
      <c r="D125" s="1"/>
      <c r="E125" s="5">
        <v>-3500</v>
      </c>
      <c r="F125" s="3" t="s">
        <v>11</v>
      </c>
      <c r="G125" s="3" t="s">
        <v>12</v>
      </c>
      <c r="H125" s="4" t="s">
        <v>6</v>
      </c>
      <c r="I125" t="s">
        <v>14</v>
      </c>
      <c r="J125">
        <v>501</v>
      </c>
      <c r="K125">
        <v>21</v>
      </c>
      <c r="L125">
        <v>8201</v>
      </c>
      <c r="M125" t="s">
        <v>49</v>
      </c>
      <c r="S125">
        <v>35210</v>
      </c>
      <c r="T125">
        <v>352100</v>
      </c>
    </row>
    <row r="126" spans="1:20" x14ac:dyDescent="0.25">
      <c r="A126" s="2">
        <v>43101</v>
      </c>
      <c r="B126" s="3" t="s">
        <v>6</v>
      </c>
      <c r="D126" s="1"/>
      <c r="E126" s="5">
        <v>665585</v>
      </c>
      <c r="F126" s="3" t="s">
        <v>13</v>
      </c>
      <c r="G126" s="3" t="s">
        <v>12</v>
      </c>
      <c r="H126" s="4" t="s">
        <v>6</v>
      </c>
      <c r="I126" t="s">
        <v>14</v>
      </c>
      <c r="J126">
        <v>501</v>
      </c>
      <c r="K126">
        <v>11</v>
      </c>
      <c r="L126">
        <v>1700</v>
      </c>
      <c r="N126" t="s">
        <v>57</v>
      </c>
      <c r="O126" t="s">
        <v>58</v>
      </c>
      <c r="S126">
        <v>6500</v>
      </c>
      <c r="T126">
        <v>650000</v>
      </c>
    </row>
    <row r="127" spans="1:20" x14ac:dyDescent="0.25">
      <c r="A127" s="2">
        <v>43101</v>
      </c>
      <c r="B127" s="3" t="s">
        <v>6</v>
      </c>
      <c r="D127" s="1"/>
      <c r="E127" s="5">
        <v>5115970</v>
      </c>
      <c r="F127" s="3" t="s">
        <v>13</v>
      </c>
      <c r="G127" s="3" t="s">
        <v>12</v>
      </c>
      <c r="H127" s="4" t="s">
        <v>6</v>
      </c>
      <c r="I127" t="s">
        <v>14</v>
      </c>
      <c r="J127">
        <v>501</v>
      </c>
      <c r="K127">
        <v>11</v>
      </c>
      <c r="L127">
        <v>1700</v>
      </c>
      <c r="N127" t="s">
        <v>57</v>
      </c>
      <c r="O127" t="s">
        <v>58</v>
      </c>
      <c r="S127">
        <v>25860</v>
      </c>
      <c r="T127">
        <v>208010</v>
      </c>
    </row>
    <row r="128" spans="1:20" x14ac:dyDescent="0.25">
      <c r="A128" s="2">
        <v>43101</v>
      </c>
      <c r="B128" s="3" t="s">
        <v>6</v>
      </c>
      <c r="D128" s="1"/>
      <c r="E128" s="5">
        <v>20452</v>
      </c>
      <c r="F128" s="3" t="s">
        <v>13</v>
      </c>
      <c r="G128" s="3" t="s">
        <v>12</v>
      </c>
      <c r="H128" s="4" t="s">
        <v>6</v>
      </c>
      <c r="I128" t="s">
        <v>14</v>
      </c>
      <c r="J128">
        <v>501</v>
      </c>
      <c r="K128">
        <v>11</v>
      </c>
      <c r="L128">
        <v>1700</v>
      </c>
      <c r="N128" t="s">
        <v>57</v>
      </c>
      <c r="O128" t="s">
        <v>59</v>
      </c>
      <c r="S128">
        <v>6501</v>
      </c>
      <c r="T128">
        <v>650100</v>
      </c>
    </row>
    <row r="129" spans="1:20" x14ac:dyDescent="0.25">
      <c r="A129" s="2">
        <v>43101</v>
      </c>
      <c r="B129" s="3" t="s">
        <v>6</v>
      </c>
      <c r="D129" s="1"/>
      <c r="E129" s="5">
        <v>191665</v>
      </c>
      <c r="F129" s="3" t="s">
        <v>13</v>
      </c>
      <c r="G129" s="3" t="s">
        <v>12</v>
      </c>
      <c r="H129" s="4" t="s">
        <v>6</v>
      </c>
      <c r="I129" t="s">
        <v>14</v>
      </c>
      <c r="J129">
        <v>501</v>
      </c>
      <c r="K129">
        <v>11</v>
      </c>
      <c r="L129">
        <v>1700</v>
      </c>
      <c r="N129" t="s">
        <v>57</v>
      </c>
      <c r="O129" t="s">
        <v>59</v>
      </c>
      <c r="S129">
        <v>25861</v>
      </c>
      <c r="T129">
        <v>208120</v>
      </c>
    </row>
    <row r="130" spans="1:20" x14ac:dyDescent="0.25">
      <c r="A130" s="2">
        <v>43101</v>
      </c>
      <c r="B130" s="3" t="s">
        <v>6</v>
      </c>
      <c r="D130" s="1"/>
      <c r="E130" s="5">
        <v>77558</v>
      </c>
      <c r="F130" s="3" t="s">
        <v>13</v>
      </c>
      <c r="G130" s="3" t="s">
        <v>12</v>
      </c>
      <c r="H130" s="4" t="s">
        <v>6</v>
      </c>
      <c r="I130" t="s">
        <v>14</v>
      </c>
      <c r="J130">
        <v>501</v>
      </c>
      <c r="K130">
        <v>11</v>
      </c>
      <c r="L130">
        <v>8102</v>
      </c>
      <c r="Q130" t="s">
        <v>60</v>
      </c>
      <c r="S130">
        <v>4502</v>
      </c>
      <c r="T130">
        <v>450200</v>
      </c>
    </row>
    <row r="131" spans="1:20" x14ac:dyDescent="0.25">
      <c r="A131" s="2">
        <v>43101</v>
      </c>
      <c r="B131" s="3" t="s">
        <v>6</v>
      </c>
      <c r="D131" s="1"/>
      <c r="E131" s="5">
        <v>77622</v>
      </c>
      <c r="F131" s="3" t="s">
        <v>13</v>
      </c>
      <c r="G131" s="3" t="s">
        <v>12</v>
      </c>
      <c r="H131" s="4" t="s">
        <v>6</v>
      </c>
      <c r="I131" t="s">
        <v>14</v>
      </c>
      <c r="J131">
        <v>501</v>
      </c>
      <c r="K131">
        <v>11</v>
      </c>
      <c r="L131">
        <v>8102</v>
      </c>
      <c r="Q131" t="s">
        <v>61</v>
      </c>
      <c r="S131">
        <v>4502</v>
      </c>
      <c r="T131">
        <v>450200</v>
      </c>
    </row>
    <row r="132" spans="1:20" x14ac:dyDescent="0.25">
      <c r="A132" s="2">
        <v>43101</v>
      </c>
      <c r="B132" s="3" t="s">
        <v>6</v>
      </c>
      <c r="D132" s="1"/>
      <c r="E132" s="5">
        <v>-9000</v>
      </c>
      <c r="F132" s="3" t="s">
        <v>11</v>
      </c>
      <c r="G132" s="3" t="s">
        <v>12</v>
      </c>
      <c r="H132" s="4" t="s">
        <v>6</v>
      </c>
      <c r="I132" t="s">
        <v>14</v>
      </c>
      <c r="J132">
        <v>501</v>
      </c>
      <c r="K132">
        <v>11</v>
      </c>
      <c r="L132">
        <v>8102</v>
      </c>
      <c r="S132">
        <v>6550</v>
      </c>
      <c r="T132">
        <v>655000</v>
      </c>
    </row>
    <row r="133" spans="1:20" x14ac:dyDescent="0.25">
      <c r="A133" s="2">
        <v>43101</v>
      </c>
      <c r="B133" s="3" t="s">
        <v>6</v>
      </c>
      <c r="D133" s="1"/>
      <c r="E133" s="5">
        <v>-500000</v>
      </c>
      <c r="F133" s="3" t="s">
        <v>11</v>
      </c>
      <c r="G133" s="3" t="s">
        <v>12</v>
      </c>
      <c r="H133" s="4" t="s">
        <v>6</v>
      </c>
      <c r="I133" t="s">
        <v>14</v>
      </c>
      <c r="J133">
        <v>501</v>
      </c>
      <c r="K133">
        <v>11</v>
      </c>
      <c r="L133">
        <v>8102</v>
      </c>
      <c r="S133">
        <v>6520</v>
      </c>
      <c r="T133">
        <v>652010</v>
      </c>
    </row>
    <row r="134" spans="1:20" x14ac:dyDescent="0.25">
      <c r="A134" s="2">
        <v>43101</v>
      </c>
      <c r="B134" s="3" t="s">
        <v>6</v>
      </c>
      <c r="D134" s="1"/>
      <c r="E134" s="5">
        <v>-11600000</v>
      </c>
      <c r="F134" s="3" t="s">
        <v>11</v>
      </c>
      <c r="G134" s="3" t="s">
        <v>12</v>
      </c>
      <c r="H134" s="4" t="s">
        <v>6</v>
      </c>
      <c r="I134" t="s">
        <v>14</v>
      </c>
      <c r="J134">
        <v>501</v>
      </c>
      <c r="K134">
        <v>11</v>
      </c>
      <c r="L134">
        <v>1700</v>
      </c>
      <c r="N134" t="s">
        <v>57</v>
      </c>
      <c r="O134" t="s">
        <v>58</v>
      </c>
      <c r="S134">
        <v>25850</v>
      </c>
      <c r="T134">
        <v>208010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EA_TEATIS</vt:lpstr>
      <vt:lpstr>as nimek</vt:lpstr>
      <vt:lpstr>kasutusjuhis</vt:lpstr>
      <vt:lpstr>Leht1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Maarja Gross</dc:creator>
  <cp:lastModifiedBy>Marii Tomson</cp:lastModifiedBy>
  <cp:lastPrinted>2020-09-10T07:46:15Z</cp:lastPrinted>
  <dcterms:created xsi:type="dcterms:W3CDTF">2018-02-23T08:43:37Z</dcterms:created>
  <dcterms:modified xsi:type="dcterms:W3CDTF">2023-11-10T08:18:47Z</dcterms:modified>
</cp:coreProperties>
</file>